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c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_SO 101.0" sheetId="3" r:id="rId3"/>
    <sheet name="SO 101_SO 101.1" sheetId="4" r:id="rId4"/>
    <sheet name="SO 101_SO 101.2" sheetId="5" r:id="rId5"/>
    <sheet name="SO 101_SO 101.3_SO 101.3.1" sheetId="6" r:id="rId6"/>
    <sheet name="SO 101_SO 101.3_SO 101.3.2" sheetId="7" r:id="rId7"/>
    <sheet name="SO 101_SO 101.4" sheetId="8" r:id="rId8"/>
    <sheet name="SO 101_SO 101.5" sheetId="9" r:id="rId9"/>
    <sheet name="SO 101_SO 101.6" sheetId="10" r:id="rId10"/>
    <sheet name="SO 101_SO 101.7" sheetId="11" r:id="rId11"/>
    <sheet name="SO 101_SO 101.8_SO 101.8.1" sheetId="12" r:id="rId12"/>
    <sheet name="SO 101_SO 101.8_SO 101.8.2" sheetId="13" r:id="rId13"/>
    <sheet name="SO 101_SO 101.9" sheetId="14" r:id="rId14"/>
    <sheet name="SO 121" sheetId="15" r:id="rId15"/>
    <sheet name="SO 331" sheetId="16" r:id="rId16"/>
    <sheet name="SO 351" sheetId="17" r:id="rId17"/>
    <sheet name="SO 461" sheetId="18" r:id="rId18"/>
    <sheet name="SO 462" sheetId="19" r:id="rId19"/>
    <sheet name="SO 463" sheetId="20" r:id="rId20"/>
    <sheet name="SO 801" sheetId="21" r:id="rId21"/>
  </sheets>
  <definedNames/>
  <calcPr/>
  <webPublishing/>
</workbook>
</file>

<file path=xl/sharedStrings.xml><?xml version="1.0" encoding="utf-8"?>
<sst xmlns="http://schemas.openxmlformats.org/spreadsheetml/2006/main" count="4402" uniqueCount="1047">
  <si>
    <t>Firma: Dopravně inženýrská kancelář</t>
  </si>
  <si>
    <t>Rekapitulace ceny</t>
  </si>
  <si>
    <t>Stavba: 2023-08-30 - II/152 Hrotovice - Dukovany, II. etapa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</si>
  <si>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</si>
  <si>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</si>
  <si>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</si>
  <si>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</si>
  <si>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</si>
  <si>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</si>
  <si>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</si>
  <si>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</si>
  <si>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</si>
  <si>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</si>
  <si>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</si>
  <si>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</si>
  <si>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2023-08-30</t>
  </si>
  <si>
    <t>II/152 Hrotovice - Dukovany, II. etapa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</si>
  <si>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</si>
  <si>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</si>
  <si>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</si>
  <si>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</si>
  <si>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</si>
  <si>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</si>
  <si>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</si>
  <si>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</si>
  <si>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</si>
  <si>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</si>
  <si>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</si>
  <si>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</si>
  <si>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</si>
  <si>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</si>
  <si>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</si>
  <si>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</si>
  <si>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</si>
  <si>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</si>
  <si>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</si>
  <si>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</si>
  <si>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</si>
  <si>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</si>
  <si>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</si>
  <si>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</si>
  <si>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</si>
  <si>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</si>
  <si>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</si>
  <si>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</si>
  <si>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</si>
  <si>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</si>
  <si>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</si>
  <si>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</si>
  <si>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</si>
  <si>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</si>
  <si>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Bude řešeno dodatečně.</t>
  </si>
  <si>
    <t>VV</t>
  </si>
  <si>
    <t>1=1,000 [A]</t>
  </si>
  <si>
    <t>TS</t>
  </si>
  <si>
    <t>zahrnuje veškeré náklady spojené s objednatelem požadovanými zkouškami</t>
  </si>
  <si>
    <t>02911</t>
  </si>
  <si>
    <t>OSTATNÍ POŽADAVKY - GEODETICKÉ ZAMĚŘENÍ</t>
  </si>
  <si>
    <t>Geodetická činnost v průběhu provádění stavebních prací (geodet zhotovitele 
stavby) včetně vytyčení stavby a skutečného zjištění průběhu inženýrských sítí. 
Součástí je vybudování potřebné vytyčovací sítě. 
Zajištění inženýrských sítí během realizace stavby dle požadavku správců. Nutné 
vytyčení všech podzemních sítí s protokolárním zápisem příslušných správců. 
Přesnou polohu podzemních vedení ověřit ručně kopanými sondami. Sdělovací 
kabely, elektrické vedení včetně vrchního vedení, vodovod, v trase příčné 
přechody. Přechody je nutné ochránit. 
Zajištění stavby proti škodě na okolních 
pozemcích a objektech, včetně dočasného statického zajištění sloupů nadzemního 
vedení po dobu realizace rekonstrukce komunikace. 
Položka zahrnuje potřebné zaměření pro zhotovení dokumentace skutečného 
provedení stavby (včetně přeložek IS a nových sítí). 
Položka zahrnuje geodetickou lokalizaci sanací a poruch (trhliny) vozovky dle potřeby.</t>
  </si>
  <si>
    <t>zahrnuje veškeré náklady spojené s objednatelem požadovanými pracemi</t>
  </si>
  <si>
    <t>02940</t>
  </si>
  <si>
    <t>OSTATNÍ POŽADAVKY - VYPRACOVÁNÍ DOKUMENTACE</t>
  </si>
  <si>
    <t>HAVARIJNÍ PLÁN</t>
  </si>
  <si>
    <t>HAVARIJNÍ PLÁN 1=1,000 [A]</t>
  </si>
  <si>
    <t>02943</t>
  </si>
  <si>
    <t>OSTATNÍ POŽADAVKY - VYPRACOVÁNÍ RDS</t>
  </si>
  <si>
    <t>Realizační dokumentace stavby - SO 101, SO 121 - včetně zapracování všech podmínek a požadavků stavebního povolení a podmínek stanovených zadávací dokumentací.</t>
  </si>
  <si>
    <t>02944</t>
  </si>
  <si>
    <t>OSTAT POŽADAVKY - DOKUMENTACE SKUTEČ PROVEDENÍ</t>
  </si>
  <si>
    <t>V rozsahu dle přílohy č. 3 k vyhlášce č. 499/2006 Sb. ve smyslu § 125 odst. 6 
stavebního zákona a dle vyhlášky 146/2008 Sb. 
Výkresy a související písemnosti zhotovené stavby potřebné pro evidenci pozemní komunikace. Výkresy odchylek a změn oproti DSP+PDPS.  
Vyhotovení závěrečné zprávy a vyhodnocení plánu odpadů.  
Ověření podpisem odpovědného zástupce zhotovitele a správce stavby. 
Součástí je předání dokumentace v tištěné podobě a elektronické podobě. 
Vektorová data osy silnice 
Součástí DSPS budou vektorová data osy realizované silnice II. třídy ve formátu ESRI SHP nebo GDB a situační výkres se zakreslenou osou realizované silnice II. třídy mnimálně v měřítku katastrální mapy.  
Součástí je potřebné geodetické doměření, zhotovení potřebných provozních a 
havarijních řádů.</t>
  </si>
  <si>
    <t>02945</t>
  </si>
  <si>
    <t>OSTAT POŽADAVKY - GEOMETRICKÝ PLÁN</t>
  </si>
  <si>
    <t>Geometrický oddělovací plán pro majetkové vypořádání vlastnickách vztahů a pro věcná břemena dle požadavků správců, potvrzený katastrálním úřadem, počet vyhotovení dle SOD.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</si>
  <si>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</si>
  <si>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</si>
  <si>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</si>
  <si>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</si>
  <si>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Průběžné provedení fotodokumentace během provádění stavby, po dokončení bude předána na CD investorovi. Blíže bude specifikováno investorem.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</si>
  <si>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</si>
  <si>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8</t>
  </si>
  <si>
    <t>02950</t>
  </si>
  <si>
    <t>OSTATNÍ POŽADAVKY - POSUDKY, KONTROLY, REVIZNÍ ZPRÁVY</t>
  </si>
  <si>
    <t>Před zahájením stavby bude zdokumentován technický stav objízdných tras - fotodokumentací nebo videozáznamem. Během stavby bude 1x za měsíc zhodnocován tech. stav objízdné trasy za účasti zástupce SÚS JMK, SÚS Kraje Vysočina. O stavu objízdné trasy bude vždy sepsán protokol.</t>
  </si>
  <si>
    <t>029511</t>
  </si>
  <si>
    <t>OSTATNÍ POŽADAVKY - POSUDKY A KONTROLY</t>
  </si>
  <si>
    <t>Zhotovení pasportu objektů a nemovitostí podél navržených objízdných tras - pro IAD, nad 3,5 t a BUS. Objízdné trasy - viz PD, Dopr. inž. opatření. 
Pol. obsahuje:  
- pasport stávajících objektů a nemovitostí podél objízdných tras  
- fotodokumentace 
- projekční práce (zhotovení pasportu) 
- kompletační práce (počet výtisků dle zadání objednatele)</t>
  </si>
  <si>
    <t>02960</t>
  </si>
  <si>
    <t>OSTATNÍ POŽADAVKY - ODBORNÝ DOZOR</t>
  </si>
  <si>
    <t>- odborný dozor při prořezávání stromů 
- odborný dozor diagnostikem vozovky při určování sanací vozovky po frézování vozovky II/152 do profilu 
- odborný dozor geologa včetně ověření předpokladů typu a skladby podloží a obnaženého podzákladí zjištěné změny koordinovat s úpravou navržených 
konstrukcí. 
- trvalý odborný dozor při práci v OP nadzemního vedení VVN 110 kV</t>
  </si>
  <si>
    <t>zahrnuje veškeré náklady spojené s objednatelem požadovaným dozorem</t>
  </si>
  <si>
    <t>11</t>
  </si>
  <si>
    <t>OSTATNÍ POŽADAVKY - ZAJIŠTĚNÍ POŽADAVKU BOZP</t>
  </si>
  <si>
    <t>Kompletní práce související se zajištěním BOZP na stavbě – práce související s plánem BOZP</t>
  </si>
  <si>
    <t>12</t>
  </si>
  <si>
    <t>02990</t>
  </si>
  <si>
    <t>A</t>
  </si>
  <si>
    <t>OSTATNÍ POŽADAVKY - INFORMAČNÍ TABULE</t>
  </si>
  <si>
    <t>KUS</t>
  </si>
  <si>
    <t>publicita Kraj Vysočina, místo realizace bude po dobu realizace stavby osazeno 2 ks velkoplošného 
billboardu o rozměrech 5,1x2,4 m dle pravidel objednatele (jedná se o pronájem), zahrnuje projednání 
umístění, konstrukci a polep vč. dodávky, montáže a demontáže. 
Formát, rozměr a popis vč. grafického zpracování bude před zhotovením a osazením odsouhlasen 
objednatelem.</t>
  </si>
  <si>
    <t>Dočasná publicita – billboard Kraj Vysočina 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</si>
  <si>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</si>
  <si>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13</t>
  </si>
  <si>
    <t>B</t>
  </si>
  <si>
    <t>publicita EU, místo realizace projektu bude po dobu realizace stavby osazeno 1 ks velkoplošného 
billboardu o rozměrech 5,1x2,4 m dle pravidel publicity IROP (jedná se o pronájem). Zahrnuje projednání 
umístění, konstrukci a polep vč. dodávky, montáže a demontáže. 
Formát, rozměr a popis vč. grafického zpracování bude před zhotovením a osazením odsouhlasen 
objednatelem.</t>
  </si>
  <si>
    <t>Dočasná publicita – billboard EU 1=1,000 [A]</t>
  </si>
  <si>
    <t>14</t>
  </si>
  <si>
    <t>02991</t>
  </si>
  <si>
    <t>OSTATNÍ POŽADAVKY - PAMĚTNÍ DESKA</t>
  </si>
  <si>
    <t>publicita EU, místo realizace stavby bude nejpozději k datu převzetí dokončené stavby objednatelem 
osazeno 1 ks pamětní desky o rozměrech 0,3*0,4 m dle pravidel IROP, z materiálů odolných vůči povětrnostním 
podmínkám, životnost desky a písma min. 5 let. Jedná se o dodávku, osazení a montáž pamětní desky 
včetně sloupku a ukotvení. 
Formát, rozměr a popis vč. grafického zpracování bude před zhotovením a osazením odsouhlasen 
objednatelem.</t>
  </si>
  <si>
    <t>Trvalá publicita – stálá pamětní deska 1=1,000 [A]</t>
  </si>
  <si>
    <t>15</t>
  </si>
  <si>
    <t>03100</t>
  </si>
  <si>
    <t>ZAŘÍZENÍ STAVENIŠTĚ - ZŘÍZENÍ, PROVOZ, DEMONTÁŽ</t>
  </si>
  <si>
    <t>Zahrnuje zejména náklady na: 
- požadavky související s vybudováním, provozem a likvidací zařízení staveniště 
- přípravu staveniště včetně zajištění přístupu pro provádění prací</t>
  </si>
  <si>
    <t>zahrnuje objednatelem povolené náklady na pořízení (event. pronájem), provozování, udržování a likvidaci zhotovitelova zařízení</t>
  </si>
  <si>
    <t>16</t>
  </si>
  <si>
    <t>03730</t>
  </si>
  <si>
    <t>POMOC PRÁCE ZAJIŠŤ NEBO ZŘÍZ OCHRANU INŽENÝRSKÝCH SÍTÍ</t>
  </si>
  <si>
    <t>Ochrana podzemních stávajících vedení po dobu výstavby (sdělovací a silové kabely). 
SO 410 - demontáž kabelu podzemního vedení VN v km 7,200 v rozsahu původní přeložky - tj. v délce 28,0 m včetně izolace přerušených konců. Součástí položky je přerušení kabelu VN na obou koncích a jeho odvoz do sběrných sutrovin. Po odkrytí kabelu VN bude na místo stavby přivolán odpovědný zástupce ČEZ EDU. 
SO 410 - Ochrana kabelového vedení v km 7,685 bude provedena v délce 9 m (z toho 5 m pod rozšířenou vozovkou a 4 m pod upravovaným terénem) dělenou chráničkou PE200/160 mm. 
SO 430 - Ochrana kabelového vedení v km 7,685 bude provedena v délce 9 m (z toho 5 m pod rozšířenou vozovkou a 4 m pod upravovaným terénem) dělenou chráničkou PE200/160 mm.</t>
  </si>
  <si>
    <t>zahrnuje objednatelem povolené náklady na požadovaná zařízení zhotovitele</t>
  </si>
  <si>
    <t>Komunikace</t>
  </si>
  <si>
    <t>57790A</t>
  </si>
  <si>
    <t>VÝSPRAVA VÝTLUKŮ SMĚSÍ ACO (KUBATURA)</t>
  </si>
  <si>
    <t>M3</t>
  </si>
  <si>
    <t>výsprava výtluků nebo souvislá oprava vybraných úseků vozovky s ohledem na vedení objízdných tras, rozsah položky dle technické specifikace, bude zahrnovat frézování, čištění, tl. oprav prům. 50 mm, včetně případné vyrovnávky.  
POZN. Položka bude čerpána pouze se souhlasem a v rozsahu dle pokynů objednatele!</t>
  </si>
  <si>
    <t>Oprava objízdných tras - odborný odhad: 31=31,000 [A]</t>
  </si>
  <si>
    <t>- odfrézování nebo jiné odstranění poškozených vozovkových vrstev 
- zaříznutí hran 
- vyčištění 
- nátěr 
- dodání a výplň předepsanou zhutněnou balenou asfaltovou směsí 
- asfaltová zálivka</t>
  </si>
  <si>
    <t>Objekt:</t>
  </si>
  <si>
    <t>SO 101</t>
  </si>
  <si>
    <t>Silnice II/152</t>
  </si>
  <si>
    <t>O1</t>
  </si>
  <si>
    <t>SO 101.0</t>
  </si>
  <si>
    <t>Výměna aktivní zóny</t>
  </si>
  <si>
    <t xml:space="preserve">  SO 101.0</t>
  </si>
  <si>
    <t>014102</t>
  </si>
  <si>
    <t>POPLATKY ZA SKLÁDKU</t>
  </si>
  <si>
    <t>T</t>
  </si>
  <si>
    <t>Výkopová zemina z aktivní zóny - Zemina a kamení (17 05 04). K fakturaci této položky je třeba doložit vážní lístky ze skládky.</t>
  </si>
  <si>
    <t>koeficient přepočtu m3 na tunu = 1,8  
16545*1,8=29 781,000 [A]</t>
  </si>
  <si>
    <t>zahrnuje veškeré poplatky provozovateli skládky související s uložením odpadu na skládce.</t>
  </si>
  <si>
    <t>Zemní práce</t>
  </si>
  <si>
    <t>123738</t>
  </si>
  <si>
    <t>ODKOP PRO SPOD STAVBU SILNIC A ŽELEZNIC TŘ. I, ODVOZ NA SKLÁDKU DODAVATELE</t>
  </si>
  <si>
    <t>Sanace podloží bude provedena na přímý příkaz TDS na základě geotechnického posouzení.  
- sanace aktivní zóny hl. 0,5 m, odvoz výkopku na skládku</t>
  </si>
  <si>
    <t>výpočet objem odkopu - viz tech. zpráva D.101.1, příloha č.2 
16545=16 545,000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</si>
  <si>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</si>
  <si>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17180</t>
  </si>
  <si>
    <t>ULOŽENÍ SYPANINY DO NÁSYPŮ Z NAKUPOVANÝCH MATERIÁLŮ</t>
  </si>
  <si>
    <t>VÝMĚNA AKTIVNÍ ZÓNY - zemina vhodná do aktivní zóny dle ČSN 73 6133:2010 - min. ze štěrku dobře zrněného GW tl. 500 mm</t>
  </si>
  <si>
    <t>výpočet objem odkopu - viz tech. zpráva D.101.1, příl. č.3 
16960=16 960,000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</si>
  <si>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</si>
  <si>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</si>
  <si>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</si>
  <si>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</si>
  <si>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úprava parapláně konstrukce II/152 včetně sjezdů</t>
  </si>
  <si>
    <t>výpočet plochy pláně - viz tech. zpráva D.101.1, příl.č.4 
34000=34 000,000 [A]</t>
  </si>
  <si>
    <t>položka zahrnuje úpravu pláně včetně vyrovnání výškových rozdílů. Míru zhutnění určuje projekt.</t>
  </si>
  <si>
    <t>Základy</t>
  </si>
  <si>
    <t>28997</t>
  </si>
  <si>
    <t>OPLÁŠTĚNÍ (ZPEVNĚNÍ) Z GEOTEXTILIE A GEOMŘÍŽOVIN</t>
  </si>
  <si>
    <t>netkaná geotextilie 300 g/m2, pevnost v tahu: podélná 10kN/m, příčná 10 kN/m - použití dle Vzor. příč. řezů</t>
  </si>
  <si>
    <t>plocha odpovídá ploše z pol. 18110 
34000=34 000,000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</si>
  <si>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</si>
  <si>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SO 101.1</t>
  </si>
  <si>
    <t>Demolice a zemní práce</t>
  </si>
  <si>
    <t xml:space="preserve">  SO 101.1</t>
  </si>
  <si>
    <t>Zemina a kamení (17 05 04). K fakturaci této položky je třeba doložit vážní lístky ze skládky.</t>
  </si>
  <si>
    <t>Zemina a kamení z pol. 113328 (přep. m3*1,8) 
3485*1,8=6 273,000 [A] 
z pol. 12922 (přep. m2*0,1*1,8) 
3050,3*0,1*1,8=549,054 [B] 
z pol. 11130 (přep. m2*0,1*1,8) 
46600*0,1*1,8=8 388,000 [C] 
z pol. 123738 mínus pol.17110  (přep. m3*1,8) 
(16323-1335,7)*1,8=26 977,140 [D] 
Celkem: A+B+C+D=42 187,194 [E]</t>
  </si>
  <si>
    <t>beton (17 01 01)  
- odvoz a uložení do recyklačního dvora (zařízení s oprávněním recyklovat odpady)  
- recyklační dvůr si zajistí zhotovitel, k fakturaci této položky zhotovitel doloží vážní lístky k uloženému množství</t>
  </si>
  <si>
    <t>beton z pol. 113523 (přep.na T: m*0,15*0,25*2,4) 
1150*0,15*0,25*2,4=103,500 [A] 
beton z pol. 96687 (přep. na T: ks*0,10*3,14*1,8*2,4) 
2*0,10*3,14*1,8*2,4=2,713 [B] 
beton z pol. 96688 (přep. na T: ks*0,20*3,14*1,8*2,4) 
1*0,20*3,14*1,8*2,4=2,713 [C] 
beton z pol. 967158 (přep. na T: m3*2,4) 
89,635*2,4=215,124 [D] 
beton z pol. 966346 (přep. na T: m*kg/1000) 
90*300/1000=27,000 [E] 
beton z pol. 966358 (přep. na T: m*kg/1000) 
42*550/1000=23,100 [F] 
beton z pol. 966371 (přep. na T: m*kg/1000) 
46*1350/1000=62,100 [G] 
Celkem: A+B+C+D+E+F+G=436,250 [H]</t>
  </si>
  <si>
    <t>Asfaltové směsi (17 03 02)  
- odvoz a uložení do recyklačního dvora (zařízení s oprávněním recyklovat odpady)  
- recyklační dvůr si zajistí zhotovitel, k fakturaci této položky zhotovitel doloží vážní lístky k uloženému množství</t>
  </si>
  <si>
    <t>asfaltové směsi z pol. 113138 (přep. na T: m3*2,2) 
424,75*2,2=934,450 [A] 
asfaltové směsi z pol. 113338 (přep. na T: m3*2,2) 
2314,03*2,2=5 090,866 [B] 
asfaltové směsi z pol. 113728 (přep. na T: m3*2,2) 
2141*2,2=4 710,200 [C] 
asfaltové směsi z pol. 113742 (přep. na T: m2*0,04*2,2) 
465*0,04*2,2=40,920 [D] 
asfaltové směsi z pol. 113743 (přep. na T: m2*0,05*2,2) 
8306*0,05*2,2=913,660 [E] 
asfaltové směsi z pol. 113746 minus pol. 56362 R mat v SO101.4, minus pol. 56963 v SO 101.4, minus pol. 56963 v SO101.2 (přep. na T: m2*0,15*2,2) 
(41530-764)*0,1*2,2-(83,5+8139,75)*0,15*2,2=6 254,848 [F] 
asfaltové směsi z pol. 113747 (přep. na T: m2*0,12*2,2) 
252,96*0,12*2,2=66,781 [G] 
Celkem: A+B+C+D+E+F+G=18 011,725 [K]</t>
  </si>
  <si>
    <t>11130</t>
  </si>
  <si>
    <t>SEJMUTÍ DRNU</t>
  </si>
  <si>
    <t>sejmutí drnu tl. 0,10 m - dle vzorových příčný řezů PD, uložení na skládku</t>
  </si>
  <si>
    <t>plocha sejmutí drnu 
46600=46 600,000 [A]</t>
  </si>
  <si>
    <t>včetně vodorovné dopravy  a uložení na skládku</t>
  </si>
  <si>
    <t>113138</t>
  </si>
  <si>
    <t>ODSTRANĚNÍ KRYTU ZPEVNĚNÝCH PLOCH S ASFALT POJIVEM, ODVOZ</t>
  </si>
  <si>
    <t>vybourání asfalto-betonových vrstev sjezdů dle PD, odvoz vybouraného mat. na místo uložení na základě dohody mezi investorem a zpracovatelem  
Vybouraný materiál bude odvezen do recyklačního dvora pro další využití.</t>
  </si>
  <si>
    <t>sjezd v km 7,3 vpravo - plocha 215 m2, tl. 0,35 m 
215*0,35=-75,250 [A] 
sjezd v km 7,36 vlevo - plocha 95 m2, tl. 0,18 m 
95*0,18=17,100 [B] 
sjezd v km 7,50 vlevo - plocha 91 m2, tl. 0,18 m 
91*0,18=16,380 [C] 
odstavný pruh v km 7,505 - 7,710 vlevo - plocha 580 m2, tl. 0,18 m 
580*0,18=104,400 [D] 
odstavný pruh v km 7,680 - 7,701 vpravo - plocha 103 m2, tl. 0,12 m 
103*0,12=12,360 [E] 
sjezd v km 8,70 vlevo - plocha 50,5 m2, tl. 0,12 m 
50,5*0,12=6,060 [F] 
sjezd v km 8,888 vpravo - plocha 181 m2, tl. 0,40 m 
181*0,4=72,400 [G] 
sjezd v km 9,20 vpravo - plocha 452 m2, tl. 0,40 m 
452*0,4=180,800 [H] 
sjezd v km 9,34 vlevo - plocha 53 m2, tl. 0,10 m 
53*0,10=5,300 [I] 
sjezd v km 9,96 vlevo - plocha 60 m2, tl. 0,10 m  
60*0,1=6,000 [J] 
sjezd v km 10,30 vpravo - plocha 264 m2, tl. 0,30 m 
264*0,30=79,200 [K] 
Celkem: A+B+C+D+E+F+G+H+I+J+K=424,750 [L]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</si>
  <si>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</si>
  <si>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</si>
  <si>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NA SKLÁDKU DODAVATELE</t>
  </si>
  <si>
    <t>odstranění podkladu vozovky II/152 v místech sanace celé konstrukce 
odstranění podkladu zpevněných sjezdů 
odstranění povrchu nezpevněných sjezdů 
odvoz vybouraného mat. na skládku</t>
  </si>
  <si>
    <t>v místě sanace krajů vozovky II/152, plocha 11 480 m2, tl. 0,25 m 
11480*0,25=2 870,000 [A] 
v místě zpevněných sjezdů, plocha 2 150 m2, tl. 0,20 m 
2150*0,20=430,000 [B] 
povrch nezpevněných sjezdů a nezp. odstavných ploch, plocha 925 m2, tl. 0,20 m 
925*0,20=185,000 [C] 
Celkem: A+B+C=3 485,000 [D]</t>
  </si>
  <si>
    <t>113338</t>
  </si>
  <si>
    <t>ODSTRAN PODKL ZPEVNĚNÝCH PLOCH S ASFALT POJIVEM, ODVOZ</t>
  </si>
  <si>
    <t>Odstranění podkladních AB vrstev v místě sanace krajů a lokální sanace celé konstrukce po odfrézování krytu vozovky II/152 do profilu.  
Odvoz vybouraného mat. na místo uložení na základě dohody mezi investorem a zpracovatelem  
Vybouraný materiál bude odvezen do recyklačního dvora pro další využití.</t>
  </si>
  <si>
    <t>sanace v  místě rozšíření vozovky v km 7,295 - 7,355 vpravo, plocha 171 m2, tl. 0,19 m 
171*0,19=32,490 [A] 
sanace odstavného pruhu v km 7,36 - 7,50 vlevo, plocha 355 m2, tl. 0,20 m 
355*0,20=71,000 [B] 
sanace celé konstrukce v km 7,525 - 7,550, plocha 225 m2, tl. 0,20 m 
225*0,2=45,000 [C] 
sanace celé konstrukce v km 8,30 - 8,60, plocha 2176 m2, tl. 0,27 m 
2176*0,27=587,520 [D] 
sanace konstrukce nad propustkem v km 7,18, plocha 44 m2, tl. 0,13 m 
44*0,13=5,720 [E] 
sanace konstrukce nad propustkem v km 8,927, plocha 44 m2, tl. 0,27 m 
44*0,27=11,880 [F] 
sanace konstrukce nad propustkem v km 10,02, plocha 56 m2, tl. 0,21 m 
56*0,21=11,760 [G] 
sanace kraje v km 5,95 - 7,175 vlevo, plocha 750 m2, tl. 0,15 m 
750*0,15=112,500 [H] 
sanace kraje v km 7,185 - 7,358 vlevo, plocha 90 m2, tl. 0,16 m 
90*0,16=14,400 [I] 
sanace kraje v km 7,713 - 7,900 vlevo, plocha 95 m2, tl. 0,22 m 
95*0,22=20,900 [J] 
sanace kraje v km 7,900 - 8,014 vlevo, plocha 260 m2, tl. 0,23 m 
260*0,23=59,800 [K] 
sanace kraje v km 8,014 - 8,300 vlevo, plocha 145 m2, tl. 0,24 m 
145*0,24=34,800 [L] 
sanace kraje v km 8,600 - 8,925 vlevo, plocha 585 m2, tl. 0,30 m 
585*0,30=175,500 [M] 
sanace kraje v km 8,930 - 9,100 vlevo, plocha 280 m2, tl. 0,30 m 
280*0,30=84,000 [N] 
sanace kraje v km 9,100 - 9,345 vlevo, plocha 300 m2, tl. 0,24 m 
300*0,24=72,000 [O] 
sanace kraje v km 9,345 - 10,00 vlevo, plocha 415 m2, tl. 0,24 m 
415*0,24=99,600 [P] 
sanace kraje v km 10,00 - 10,50 vlevo, plocha 725 m2, tl. 0,13 m 
725*0,13=94,250 [Q] 
sanace kraje v km 10,50 - 11,077 vlevo, plocha 635 m2, tl. 0,13 m 
635*0,13=82,550 [R] 
sanace kraje v km 5,95 - 7175 vpravo, plocha 780 m2, tl. 0,15 m 
780*0,15=117,000 [S] 
sanace kraje v km 7,182 - 7,294 vpravo, plocha 56 m2, tl. 0,15 m 
56*0,15=8,400 [T] 
sanace pravého kraje vedlejší komunikace v km 7,30 vpravo v délce 37 m, plocha 22 m2, tl. 0,15 m 
22*0,15=3,300 [U] 
sanace rozšíření vozovky v km 7,294 - 7,359 vpravo, plocha 182 m2, tl. 0,18 m 
182*0,18=32,760 [V] 
sanace podkladních AB vrstev II/152 v šíři 0,25 m podél zvýš. betonového dělícího pruhu v km 7,383 - 7,614 vpravo, plocha 58 m2, tl. 0,20 m 
58*0,20=11,600 [W] 
sanace kraje v km 7,650 - 8,300 vpravo, plocha 520 m2, tl. 0,22 m 
520*0,22=114,400 [X] 
sanace kraje v km 8,300 - 8,925 vpravo, plocha 185 m2, tl. 0,22 m 
185*0,22=40,700 [Y] 
sanace kraje v km 8,930 - 9,200 vpravo, plocha 155 m2, tl. 0,24 m 
155*0,24=37,200 [Z] 
sanace kraje v km 9,200 - 10,018 vpravo, plocha 480 m2, tl. 0,15 m 
480*0,15=72,000 [AA] 
sanace kraje v km 10,024 - 11,077 vpravo, plocha 1740 m2, tl. 0,15 m 
1740*0,15=261,000 [AB] 
Celkem: A+B+C+D+E+F+G+H+I+J+K+L+M+N+O+P+Q+R+S+T+U+V+W+X+Y+Z+AA+AB=2 314,030 [AC]</t>
  </si>
  <si>
    <t>113523</t>
  </si>
  <si>
    <t>ODSTRANĚNÍ CHODNÍKOVÝCH A SILNIČNÍCH OBRUBNÍKŮ BETONOVÝCH, ODVOZ</t>
  </si>
  <si>
    <t>M</t>
  </si>
  <si>
    <t>vybourání silničních obrubníků a odvoz do recyklačního střediska</t>
  </si>
  <si>
    <t>vybourání obrub: 
km 7,370-7,500 vlevo 
130=130,000 [A] 
km 7,890-7,980 vlevo 
90=90,000 [B] 
km 9,075-9,950 vlevo 
300=300,000 [C] 
km 7,650-7,685 vpravo 
35=35,000 [D] 
km 7,850-7,875 vpravo 
25=25,000 [E] 
km 9,330-9,900 vpravo 
570=570,000 [F] 
Celkem: A+B+C+D+E+F=1 150,000 [G]</t>
  </si>
  <si>
    <t>113728</t>
  </si>
  <si>
    <t>FRÉZOVÁNÍ ZPEVNĚNÝCH PLOCH ASFALTOVÝCH, ODVOZ</t>
  </si>
  <si>
    <t>FRÉZOVÁNÍ DO PROFILU V TL. 20 - 110 mm DLE PD,  
odvoz vybouraného mat. na místo uložení na základě dohody mezi investorem a zpracovatelem  
Získaný materiál bude odvezen do recyklačního dvora pro další využití.</t>
  </si>
  <si>
    <t>frézování v tl. 20 - 110 mm do profilu v celé délce dotčeného úseku II/152 
2141=2 141,000 [A]</t>
  </si>
  <si>
    <t>Frézování do profilu dle PD.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</si>
  <si>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113742</t>
  </si>
  <si>
    <t>FRÉZOVÁNÍ ZPEVNĚNÝCH PLOCH ASFALTOVÝCH TL. DO 40MM</t>
  </si>
  <si>
    <t>Frézování tl. 0,04 m některých sjezdů. 
odvoz vybouraného mat. na místo uložení na základě dohody mezi investorem a zpracovatelem  
Získaný materiál bude odvezen do recyklačního dvora pro další využití.</t>
  </si>
  <si>
    <t>Frézování tl. 0,04 m některých sjezdů. 
frézování sjezdu k EDU v km 7,370 vpravo, plocha 102 m2 
102=102,000 [A] 
frézování sjezdu k EDU v km 7,614 - 7,650 vpravo, plocha 55 m2 
55=55,000 [B] 
frézování části sjezdu v km 8,88 vpravo, plocha 88 m2 
88=88,000 [C] 
frézování části sjezdu v km 10,290 vpravo, plocha 220 m2 
220=220,000 [D] 
Celkem: A+B+C+D=465,000 [E]</t>
  </si>
  <si>
    <t>113743</t>
  </si>
  <si>
    <t>FRÉZOVÁNÍ ZPEVNĚNÝCH PLOCH ASFALTOVÝCH TL. DO 50MM</t>
  </si>
  <si>
    <t>Frézování tl. 0,05 m (resp. na niveletu -0,23 m) v místech významné degradace / porušení zbylých AB vrstev po odfrézování vozovky II/152 do profilu. NUTNÉ POSOUZENÍ TDS. POLOŽKU ČERPAT POUZE SE SOUHLASEM INVESTORA. 
Dle diagnostiky je predikce cca 15-20 % plochy. 
Získaný materiál bude odvezen do recyklačního dvora pro další využití.</t>
  </si>
  <si>
    <t>plocha stáv. vozovky 41 530 m2  
část vozovky s porušenými AB vrstvami po odfrézování do profilu 20 % 
41530*0,20=8 306,000 [A]</t>
  </si>
  <si>
    <t>113746</t>
  </si>
  <si>
    <t>FRÉZOVÁNÍ ZPEVNĚNÝCH PLOCH ASFALTOVÝCH TL. DO 100MM</t>
  </si>
  <si>
    <t>frézování v celé šíři  vozovky II/152 v konstantní tl. 100 mm  
odvoz vybouraného mat. na místo uložení na základě dohody mezi investorem a zpracovatelem  
Získaný materiál bude odvezen do recyklačního dvora pro další využití.</t>
  </si>
  <si>
    <t>frézování v celé šíři  vozovky II/152 v konstantní tl. 100 mm 
41530=41 530,000 [A]</t>
  </si>
  <si>
    <t>113747</t>
  </si>
  <si>
    <t>FRÉZOVÁNÍ ZPEVNĚNÝCH PLOCH ASFALTOVÝCH TL. DO 120MM</t>
  </si>
  <si>
    <t>Frézování tl. 110 mm stáv. vedlejší kom. v km 7,300 vpravo. Frézování dle PD od konce úprav vedlejší kom. k nové konstrukci sjezdu. Stáv. sjezd  bude odstraněn nikoli frézován.  
odvoz vybouraného mat. na místo uložení na základě dohody mezi investorem a zpracovatelem  
Získaný materiál bude odvezen do recyklačního dvora pro další využití.</t>
  </si>
  <si>
    <t>Frézování tl. 110 mm stáv. vedlejší kom. v km 7,300 vpravo  
37,2*6,8=252,960 [B]</t>
  </si>
  <si>
    <t>12110</t>
  </si>
  <si>
    <t>SEJMUTÍ ORNICE NEBO LESNÍ PŮDY</t>
  </si>
  <si>
    <t>Sejmutí ornice v tl. 0,10 - 0,50 m o celkovém objemu cca 5775 m3. Ornice bude použita na ohumusování zemního tělesa v tl. 0,10 m v množství 4761,5 m3 a zbývající část 1013,5 m3 bude odvezena a rozprostřena na p.č. 259/1 k.ú. Skryje nad Jihlavou dle "Sdělení k návrhu změny podmínek souhlasu k odnětí zeměděl. půdy ze ZPF" - č.j. KUJI 98479/2021 ze dne 4.11.2021. 
Ornice bude během stavby dočasně skládkována na vhodném místě a rozprostřena.</t>
  </si>
  <si>
    <t>sejmutí ornice v tl. 0,10 - 0,50 m  a odvoz na dočasnou skládku na stavbě 
4761,5=4 761,500 [A] 
sejmutí ornice v tl. 0,10 - 0,50 m  a odvoz na p.č. 259/1 k.ú. Skryje nad Jihlavou   
1013,5=1 013,500 [B] 
a+b=5 775,000 [C]</t>
  </si>
  <si>
    <t>položka zahrnuje sejmutí ornice bez ohledu na tloušťku vrstvy a její vodorovnou dopravu 
nezahrnuje uložení na trvalou skládku</t>
  </si>
  <si>
    <t>ODKOP PRO SPOD STAVBU SILNIC A ŽELEZNIC TŘ. I, ODVOZ NA SKLÁDKU OBJEDNATELE</t>
  </si>
  <si>
    <t>výkopy dle PD - charakteristické a vzorové příčné řezy, odvoz výkopku na skládku</t>
  </si>
  <si>
    <t>výkopy - úprava zemního tělesa a profilu příkopů, odkop na novou zemní pláň, odkop pro výměnu podélných propustků 
výpočet objemu výkopů - viz tech. zpráva D.101.1, příloha č.5 
15829=15 829,000 [I] 
výkopy v místech příčných propustků 
plocha průřezu výkopu*délka propustku / čela 
propustek v km 7,181 
6,6*17=112,200 [B] 
propustek v km 7,6835 - výkop pro čelo 
2,2*4,5=9,900 [C] 
propustek v km 8,364 
6,6*18=118,800 [D] 
propustek v km 8,928 
7,7*16=123,200 [E] 
propustek v km 10,021 
5,7*17=96,900 [F] 
plocha výkopu*hloubka 
propustek v km 8,928 - pravé čelo, výkop pro základ 
33*1=33,000 [G] 
Celkem: B+C+D+E+F+G+I=16 323,000 [H]</t>
  </si>
  <si>
    <t>12922</t>
  </si>
  <si>
    <t>ČIŠTĚNÍ KRAJNIC OD NÁNOSU TL. DO 100MM</t>
  </si>
  <si>
    <t>ODSTRANĚNÍ NÁNOSŮ KRAJNIC TL. DO 100 MM 
odstranění krajnic II/152 + odstranění krajnic sjezdů</t>
  </si>
  <si>
    <t>odtěžení nánosů krajnic šířky 0,3 m; 0,5 m a 1,0 m 
8801*0,3=2 640,300 [F] 
430*0,5=215,000 [G] 
195*1=195,000 [H] 
Celkem: F+G+H=3 050,300 [I]</t>
  </si>
  <si>
    <t>- vodorovná a svislá doprava, přemístění, přeložení, manipulace s výkopkem a uložení na skládku (bez poplatku)</t>
  </si>
  <si>
    <t>17</t>
  </si>
  <si>
    <t>17110</t>
  </si>
  <si>
    <t>ULOŽENÍ SYPANINY DO NÁSYPŮ SE ZHUTNĚNÍM</t>
  </si>
  <si>
    <t>Znovuzískaná zemina z výkopů stávajícího zemní tělesa (pol. 123738) - Min. podmínečně vhodná zemina do násypu dle ČSN 73 6133 
- úprava svahů zemního tělesa a sil. příkopů 
- podsyp konstrukce E, tj. chodníků a nástupišť u BUS zálivů v km 8,810</t>
  </si>
  <si>
    <t>Úprava svahů zem. tělesa a příkopů (výpočet - viz příloha D.101.1 Tech. zpráva) 
1201=1 201,000 [A] 
Podsyp konstrukce E 
1,5*15+1*54=76,500 [B] 
0,8*15+0,6*77=58,200 [C] 
Celkem: A+B+C=1 335,700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</si>
  <si>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</si>
  <si>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</si>
  <si>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Úprava zemní pláně pod novou konstrukcí silnice II/152 včetně sjezdů. Požadavky na únosnost pláně po zhutnění viz PD - vzorové příčné řezy.</t>
  </si>
  <si>
    <t>32000=32 000,000 [A]</t>
  </si>
  <si>
    <t>19</t>
  </si>
  <si>
    <t>18221</t>
  </si>
  <si>
    <t>ROZPROSTŘENÍ ORNICE VE SVAHU V TL DO 0,10M</t>
  </si>
  <si>
    <t>rozprostření ornice v tl. 0,10 m na nové svahy zemního tělesa (ohumusování) - viz Vzorové příč. řezy a Charakteristické příč. řezy.</t>
  </si>
  <si>
    <t>rozprostření ornice v tl. 0,10 m na zem. těleso (objem z pol. 12110/tloušťka) 
4761,5/0,10=47 615,000 [A]</t>
  </si>
  <si>
    <t>položka zahrnuje: 
nutné přemístění ornice z dočasných skládek 
rozprostření ornice v předepsané tloušťce ve svahu přes 1:5</t>
  </si>
  <si>
    <t>20</t>
  </si>
  <si>
    <t>18231</t>
  </si>
  <si>
    <t>ROZPROSTŘENÍ ORNICE V ROVINĚ V TL DO 0,10M</t>
  </si>
  <si>
    <t>rozprostření ornice v max. tl. 0,10 m na p.č. 259/1 k.ú. Skryje nad Jihlavou  
včetně urovnání povrchu a sběru kamene</t>
  </si>
  <si>
    <t>rozprostření ornice v tl. 0,10 m na p.č. 259/1 k.ú. Skryje nad Jihlavou (objem z pol. 12110/tloušťka) 
1013,5/0,10=10 135,000 [B]</t>
  </si>
  <si>
    <t>položka zahrnuje: 
nutné přemístění ornice z místa vytěžení nebo dočasné skládky 
rozprostření ornice v předepsané tloušťce v rovině a ve svahu do 1:5 
urovnání povrchu a sběr kamene</t>
  </si>
  <si>
    <t>Ostatní konstrukce a práce</t>
  </si>
  <si>
    <t>21</t>
  </si>
  <si>
    <t>9111A3</t>
  </si>
  <si>
    <t>ZÁBRADLÍ SILNIČNÍ S VODOR MADLY - DEMONTÁŽ S PŘESUNEM</t>
  </si>
  <si>
    <t>Demontáž kovového zábradlí včetně základu a odvoz do sběrných surovin.</t>
  </si>
  <si>
    <t>Demontáž kovového zábradlí 
v km 7,20 
5+5=10,000 [A] 
v km 8,36 
6+6=12,000 [B] 
v km 8,925 
6+6=12,000 [C] 
Celkem: A+B+C=34,000 [D]</t>
  </si>
  <si>
    <t>položka zahrnuje: 
- demontáž a odstranění zařízení 
- jeho odvoz a uložení na skládku</t>
  </si>
  <si>
    <t>22</t>
  </si>
  <si>
    <t>9113A3</t>
  </si>
  <si>
    <t>SVODIDLO OCEL SILNIČ JEDNOSTR, ÚROVEŇ ZADRŽ N1, N2 - DEMONTÁŽ S PŘESUNEM</t>
  </si>
  <si>
    <t>demontáž svodidel a jejich odvoz do sběrných surovin</t>
  </si>
  <si>
    <t>demontáž svodidel v km 10,775 - 11,05 
275*2=550,000 [A]</t>
  </si>
  <si>
    <t>položka zahrnuje: 
- demontáž a odstranění zařízení 
- jeho odvoz na předepsané místo</t>
  </si>
  <si>
    <t>23</t>
  </si>
  <si>
    <t>919113</t>
  </si>
  <si>
    <t>ŘEZÁNÍ ASFALTOVÉHO KRYTU VOZOVEK TL DO 150MM</t>
  </si>
  <si>
    <t>řezání krajů vozovky II/152 (po odfrézování vozovky do profilu), řezání vozovky II/152 příčně (po odfrézování vozovky do profilu), řezání vozovky sjezdů</t>
  </si>
  <si>
    <t>řezání krajů  vozovky II/152: 
km 5,95 - 7,18 levý kraj 
1230=1 230,000 [A] 
km 8,93 - 10,02 levý kraj 
1090=1 090,000 [B] 
10,025 - 11,077 levý kraj 
1055=1 055,000 [C] 
5,95 - 7,18 pravý kraj 
1230=1 230,000 [D] 
8,930 - 10,02 pravý ktaj 
1090=1 090,000 [E] 
10,025 - 11,077 pravý kraj 
1055=1 055,000 [F] 
řezání vozovky II/152 příčně: 
km 7,18 + 7,24 
7,5+7,5=15,000 [H] 
km 10,018 + 10,024 
9,5+9,5=19,000 [I] 
sjezdy: 
km 7,3 vpravo + podélně na kraji rozšíření vedlejší kom.  
37,5+38=75,500 [J] 
km 7,37+km 7,50+km 8,70+km 9,34+km 9,965 vlevo 
4,5+7,5+5+5,5+7,5=30,000 [K] 
km 9,655 vpravo 
4,5=4,500 [L] 
Celkem: A+B+C+D+E+F+H+I+J+K+L=6 894,000 [M]</t>
  </si>
  <si>
    <t>položka zahrnuje řezání vozovkové vrstvy v předepsané tloušťce, včetně spotřeby vody</t>
  </si>
  <si>
    <t>24</t>
  </si>
  <si>
    <t>919114</t>
  </si>
  <si>
    <t>ŘEZÁNÍ ASFALTOVÉHO KRYTU VOZOVEK TL DO 200MM</t>
  </si>
  <si>
    <t>řezání krajů vozovky II/152 (po odfrézování vozovky do profilu), řezání vozovky II/152 příčně (po odfrézování vozovky do profilu)</t>
  </si>
  <si>
    <t>km 7,22 - 7,525 levý kraj vozovky II/152 
340=340,000 [A] 
km 7,22 - 7,36 pravý kraj vozovky II/152 
177=177,000 [B] 
km 7,38 - 7,525 pravý kraj vozovky II/152 
143=143,000 [C] 
řezání vozovky II/152 příčně: 
ZÚ km 5,950 
7,5=7,500 [F] 
KÚ km 11,077 
9,2=9,200 [G] 
km 7,25 + km 7,55 
9+9=18,000 [D] 
Celkem: A+B+C+F+G+D=694,700 [H]</t>
  </si>
  <si>
    <t>25</t>
  </si>
  <si>
    <t>919115</t>
  </si>
  <si>
    <t>ŘEZÁNÍ ASFALTOVÉHO KRYTU VOZOVEK TL DO 250MM</t>
  </si>
  <si>
    <t>řezání krajů  vozovky II/152: 
km 7,55 - 8,3 levý kraj 
750=750,000 [A] 
km 8,6 - 8,925 levý kraj 
325=325,000 [B] 
km 7,55 - 7,613 pravý kraj 
64=64,000 [C] 
km 7,650 - 8,300 pravý kraj 
652=652,000 [D] 
km 8,600 - 8,925 pravý kraj 
325=325,000 [E] 
příčné řezání vozovky II/152 
km 8,30 + km 8,60 + km 8,925 + km 8,930 
7,5+7,5+7,5+7,5=30,000 [F] 
řezání povrchu sjezdů: 
km 8,888 sjezd vpravo 
23=23,000 [G] 
km 9,20 sjezd vpravo 
13+13=26,000 [H] 
km 10,295 sjezd vpravo 
48=48,000 [I] 
Celkem: A+B+C+D+E+F+G+H+I=2 243,000 [J]</t>
  </si>
  <si>
    <t>26</t>
  </si>
  <si>
    <t>966346</t>
  </si>
  <si>
    <t>BOURÁNÍ PROPUSTŮ Z TRUB DN DO 400MM</t>
  </si>
  <si>
    <t>bourání propustů pod sjezdy  
odvoz vybouraného betonu do recyklačního střediska - dle dohody investora a zhotovitele</t>
  </si>
  <si>
    <t>propustky pod sjezdy 
km 6,400 
7=7,000 [A] 
km 7,225 
10=10,000 [B] 
km 7,78 
13=13,000 [C] 
km 9,33 vlevo 
13=13,000 [D] 
km 9,33 vpravo 
13=13,000 [E] 
km 9,65 
13=13,000 [F] 
km 9,96 
13=13,000 [G] 
km 10,50 
8=8,000 [H] 
Celkem: A+B+C+D+E+F+G+H=90,000 [I]</t>
  </si>
  <si>
    <t>položka zahrnuje: 
- odstranění trub včetně případného obetonování a lože 
- veškeré pomocné konstrukce (lešení a pod.) 
- veškerou manipulaci s vybouranou sutí a hmotami včetně uložení na skládku.  
- veškeré další práce plynoucí z technologického předpisu a z platných předpisů 
- nezahrnuje bourání čel, vtokových a výtokových jímek, odstranění zábradlí</t>
  </si>
  <si>
    <t>27</t>
  </si>
  <si>
    <t>966358</t>
  </si>
  <si>
    <t>BOURÁNÍ PROPUSTŮ Z TRUB DN DO 600MM</t>
  </si>
  <si>
    <t>bourání propustů pod II/152 a pod 1x sjezdem na účelovou kom.  
odvoz vybouraného betonu do recyklačního střediska - dle dohody investora a zhotovitele</t>
  </si>
  <si>
    <t>propustek pod II/152 v km 10,02 
17=17,000 [A] 
propustek pod sjezdem v km 8,88 
25=25,000 [B] 
Celkem: A+B=42,000 [C]</t>
  </si>
  <si>
    <t>28</t>
  </si>
  <si>
    <t>966371</t>
  </si>
  <si>
    <t>BOURÁNÍ PROPUSTŮ Z TRUB DN DO 1000MM</t>
  </si>
  <si>
    <t>bourání stávajících propustků pod II/152  
odvoz vybouraného betonu do recyklačního střediska - dle dohody investora a zhotovitele</t>
  </si>
  <si>
    <t>bourání propustků ve staničení: 
v km 7,200 
14=14,000 [A] 
v km 8,360 
18=18,000 [B] 
v km 8,925 
14=14,000 [C] 
Celkem: A+B+C=46,000 [D]</t>
  </si>
  <si>
    <t>29</t>
  </si>
  <si>
    <t>96687</t>
  </si>
  <si>
    <t>VYBOURÁNÍ ULIČNÍCH VPUSTÍ KOMPLETNÍCH</t>
  </si>
  <si>
    <t>vybourání UV v km 7,430 a 7,460 vlevo 
odvoz vybouraného betonu do recyklačního střediska  
odvoz kovové mříže na sklad KSÚSV</t>
  </si>
  <si>
    <t>stávající UV v km 7,43 a km 7,460 
1+1=2,000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</si>
  <si>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</si>
  <si>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</t>
  </si>
  <si>
    <t>96688</t>
  </si>
  <si>
    <t>VYBOURÁNÍ KANALIZAČ ŠACHET KOMPLETNÍCH</t>
  </si>
  <si>
    <t>Vybourání betonové kan. šachty v km 7,370. Hloubka šachty 1,80 m.  
Pol. zahrnuje napojení potrubí DN 400 beton na KG DN 400 plast v místě bourané šachty.  
odvoz vybouraného betonu do recyklačního střediska  
odvoz kovového poklopu na sklad KSÚSV</t>
  </si>
  <si>
    <t>šachta v km 7,370 
1=1,000 [A]</t>
  </si>
  <si>
    <t>31</t>
  </si>
  <si>
    <t>967158</t>
  </si>
  <si>
    <t>VYBOURÁNÍ ČÁSTÍ KONSTRUKCÍ BETON S ODVOZEM</t>
  </si>
  <si>
    <t>vybourání čel propustků včetně zpevněného nátoku a výtoku dle PD,  
odvoz vybouraného betonu do recyklačního střediska - dle dohody investora a zhotovitele</t>
  </si>
  <si>
    <t>bourání čel propustků pod II/152 (d x š x v): 
km 7,2 
(4,5*1,1*2)+(4*1*2)=17,900 [A] 
sanace čela km 7,68 
4,5*0,6*2=5,400 [B] 
km 8,36: celo+celo+vytok 
(4,2*0,75*2,5)+(4,6*0,75*2)+(2,7*1,8*0,5)=17,205 [C] 
km 8,925 
(2*0,5*2)+(3*0,5*2)=5,000 [D] 
km 10,02 - celo+celo+nátok+výtok 
(2,5*1*2)+(2,9*1*2)+(1,7*1,8*0,5)+(2,4*1,5*0,5)=14,130 [E] 
bourání čel propustků pod sjezdy: 
km 6,4 + km 7,225 + km 7,78 
2+2+2=6,000 [F] 
km 8,88 + km 9,33 vlevo + km 9,33 vpravo + km 9,65 + km 9,96 + km 10,50 
4+4+4+4+4+4=24,000 [G] 
Celkem: A+B+C+D+E+F+G=89,635 [H]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</si>
  <si>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</si>
  <si>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</si>
  <si>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Rekonstrukce II/152 (hlavní)</t>
  </si>
  <si>
    <t xml:space="preserve">  SO 101.2</t>
  </si>
  <si>
    <t>113761</t>
  </si>
  <si>
    <t>FRÉZOVÁNÍ DRÁŽKY PRŮŘEZU DO 100MM2 V ASFALTOVÉ VOZOVCE</t>
  </si>
  <si>
    <t>drážka pro těsnící asfaltovou zálivku v ZÚ, KÚ a mezi půlkami nové vozovky (při pokládce nové ACO po půlkách)</t>
  </si>
  <si>
    <t>Délka totožná s pol. 931311 
355=355,000 [A]</t>
  </si>
  <si>
    <t>Položka zahrnuje veškerou manipulaci s vybouranou sutí a s vybouranými hmotami vč. uložení na skládku.</t>
  </si>
  <si>
    <t>17380</t>
  </si>
  <si>
    <t>ZEMNÍ KRAJNICE A DOSYPÁVKY Z NAKUPOVANÝCH MATERIÁLŮ</t>
  </si>
  <si>
    <t>Dosypávka krajnice 100% PS nenamrzavý mat., min. podmínečně vhodný podle ČSN 73 6133. Provedení dle Vzor. příč. řezů.</t>
  </si>
  <si>
    <t>1) pod krajnicí se směrovým sloupkem 
plocha průřezu zem. krajnice*délka zemní kraj. II/152 (tj. délka trasy - BUS záliv, krajnice se svodidlem, ukončení vozovky obrubou) 
0,15*(5127-70-140-140-140-250+5127-340-80-140-104-175)=1 301,250 [A] 
2) pod krajnicí se svodidlem 
plocha průřezu zem. krajnice*délka kraj. II/152 se svodidlem 
0,3*(140+140+140+250+140+104+175)=326,700 [B] 
Celkem 
Celkem: A+B=1 627,950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</si>
  <si>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</si>
  <si>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56312</t>
  </si>
  <si>
    <t>VOZOVKOVÉ VRSTVY Z MECHANICKY ZPEVNĚNÉHO KAMENIVA TL. DO 100MM</t>
  </si>
  <si>
    <t>vrstva MZK fr. 0/32 v tl. 100 mm dle Konstrukce G - provedení dle Vzor. příč. řezů</t>
  </si>
  <si>
    <t>vrstva MZK konstrukce G v km 8,300 - 8,600 
(8,5+0,60+0,60)*300=2 910,000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</si>
  <si>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</si>
  <si>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56333</t>
  </si>
  <si>
    <t>VOZOVKOVÉ VRSTVY ZE ŠTĚRKODRTI TL. DO 150MM</t>
  </si>
  <si>
    <t>vrstva ŠD typ A fr. 0/63 v tl. 150 mm dle Konstrukce G - provedení dle Vzor. příč. řezů</t>
  </si>
  <si>
    <t>vrstva ŠD konstrukce G v km 8,300 - 8,600 
11,6*300=3 480,000 [A]</t>
  </si>
  <si>
    <t>ŠD frakce 0-32, podsyp pod betonouvou obrubu z pol. 917224</t>
  </si>
  <si>
    <t>km 7,383 - 7,614, vpravo podél dělící bet. prvku 
231*0,25=57,750 [A] 
km 7,649 - 7,693, vpravo 
44*0,25=11,000 [B] 
Celkem: A+B=68,750 [C]</t>
  </si>
  <si>
    <t>56335</t>
  </si>
  <si>
    <t>VOZOVKOVÉ VRSTVY ZE ŠTĚRKODRTI TL. DO 250MM</t>
  </si>
  <si>
    <t>vrstva ŠD typ A fr. 0/63 v tl. 250 mm dle Konstrukce C - provedení dle Vzor. příč. řezů</t>
  </si>
  <si>
    <t>v místě sanace a nové konstrukce - km 7,525 - 7,550 
13,5*25=337,500 [G] 
v místě sanace levého kraje a rozšíření levého kraje II/152 
3250+1800+2560+1000+2750+2350=13 710,000 [A] 
v místě sanace pravého kraje a rozšíření pravého kraje II/152 
2850+550+50+50+30+1400+1200+120+1100+1600+2500=11 450,000 [B] 
prodloužení ŠD vrstvy pod chodníky a nástupiště SO 102 
70*3+85*3=465,000 [C] 
v místě nových propustků v km 7,181+km 8,928+km 10,021 v sil. II/152 
70+70+70=210,000 [D] 
prodloužení ŠD vrstvy pod sjezdy z R mat. 
17+26+9+48+20+33+30+30+42+45+42+40+12+27+22+34+25=502,000 [E] 
v místě související stavby "8811 chráničky potrubí sur. vody ČEZ EDU" - km 7,207 - 7,215 
12*8=96,000 [H] 
Celkem: G+A+B+C+D+E+H=26 770,500 [I]</t>
  </si>
  <si>
    <t>56963</t>
  </si>
  <si>
    <t>ZPEVNĚNÍ KRAJNIC Z RECYKLOVANÉHO MATERIÁLU TL DO 150MM</t>
  </si>
  <si>
    <t>RECYKLOVANÝ MATERIÁL BUDE ZÍSKÁN FRÉZOVÁNÍM STÁV. VOZOVKY SIL. II/152 
Nezpevněná krajnice z R-materiálu v tl. 150 mm dle Vzor. příč. řezů.</t>
  </si>
  <si>
    <t>1) krajnice š. 0,75 m (se směrovým sloupkem) 
šířka krajnice*délka kraj. II/152 (tj. délka trasy - mínus BUS záliv, krajnice se svodidlem, ukončení vozovky obrubou) 
0,75*(5127-70-140-140-140-250+5127-340-80-140-104-175)=6 506,250 [A] 
2) krajnice š. 1,50 m (se svodidlem) 
šířka krajnice*délka kraj. II/152 se svodidlem 
1,5*(140+140+140+250+140+104+175)=1 633,500 [B] 
Celkem: A+B=8 139,750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</si>
  <si>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</si>
  <si>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</si>
  <si>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</si>
  <si>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INFILTRAČNÍ POSTŘIK Z KATIONAKTIVNÍ ASF. EMULZE 0,60 kg/m2 s posypem drceným kamenivem fr. 2/4 v Konstrukci C a Konstrukci G dle vzorových příč. řezů, umístění konstrukcí C a G - viz situace poz. komunikace</t>
  </si>
  <si>
    <t>v místě nové konstrukce II/152 - km 7,525 - 7,550 
13,5*25=337,500 [G] 
v místě nové konstrukce II/152 - km 8,300 - 8,600 
11,6*300=3 480,000 [H] 
v místě sanace levého kraje a rozšíření levého kraje II/152 
3250+1800+2560+1000+2750+2350=13 710,000 [A] 
v místě sanace pravého kraje a rozšíření pravého kraje II/152 
2850+550+50+50+30+1400+1200+120+1100+1600+2500=11 450,000 [B] 
v místě nových propustků v km 7,181+km 8,928+km 10,021 v sil. II/152 
70+70+70=210,000 [D] 
v místě související stavby "8811 chráničky potrubí sur. vody ČEZ EDU" - km 7,207 - 7,215  
12*8=96,000 [I] 
Celkem: G+H+A+B+D+I=29 283,500 [J]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</si>
  <si>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</si>
  <si>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</si>
  <si>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</si>
  <si>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spojovací postřik z kationaktivní asfaltové emulze PS C 0,5 kg/m2 z Konstrukce A, B, C, F, G, H dle Vzorových příč. řezů a situace stavby.</t>
  </si>
  <si>
    <t>PS C v konstrukci B - pod ACP 16+ (plocha totožná s pol. 574E46) 
8306=8 306,000 [D] 
PS C v konstrukci C - pod ACP 22S 
rozsireni vozovky + sanace kraju - 4430+342+1560+80+113+1070+54+1660+1690+90+(0,5*4900)=13 539,000 [A] 
sanace krajů - 514+115+651+135+1540=2 955,000 [B] 
nová konstrukce (nad propustky,nové kce v km 7,525-7,550) - 52+300+52+52=456,000 [E] 
A+B+E=16 950,000 [F] 
PS C v konstrukci F - pod ACL 16S a pod ACP 22S (plocha pro 1x postřik totožná s pol. 574C46) 
1715*2=3 430,000 [G] 
PS C v konstrukci G - pod ACP 22S 
(8,5+0,25+0,25)*300=2 700,000 [H] 
PS C v konstrukci A - pod ACP 22S: 
7467+2030+102+137+509+1358+283+1688+1462+6802+1517+5283=28 638,000 [J] 
D+F+G+H+J=60 024,000 [K]</t>
  </si>
  <si>
    <t>572214</t>
  </si>
  <si>
    <t>SPOJOVACÍ POSTŘIK Z MODIFIK EMULZE DO 0,5KG/M2</t>
  </si>
  <si>
    <t>Spojovací postřik z modifikované kationaktivní asf. emulze PS CP 0,5 kg/m2 s min. obsahem pojiva v emulzi 60-65% z Konstrukce A, C, F, G - viz Vzorové příč. řezy 
Spojovací postřik z modifikované kationaktivní asf. emulze PS CP 0,4 kg/m2 z Konstrukce A, C, F, G - viz Vzorové příč. řezy</t>
  </si>
  <si>
    <t>PS CP 0,5 kg/m2: 
konstrukce A (plocha viz pol. 574E88): 28638=28 638,000 [A] 
konstrukce C (plocha viz pol. 574E88): 15970=15 970,000 [B] 
konstrukce F (plocha viz pol. 574E88): 1715=1 715,000 [C] 
konstrukce G: (8,5+0,15+0,15)*300=2 640,000 [D] 
PS CP 0,4 kg/m2 
konstrukce A (plocha viz pol. 574E88): 28638=28 638,000 [E] 
konstrukce C  
rozsireni vozovky + sanace kraju - 4430+342+1560+80+113+1070+54+1660+1690+90+(0,15*4900)=11 824,000 [F] 
sanace krajů - 514+115+651+135+1540=2 955,000 [G] 
nová konstrukce (nad propustky,nové kce v km 7,525-7,550) - 52+300+52+52=456,000 [H] 
F+G+H=15 235,000 [I] 
konstrukce F (plocha viz pol. 574E88): 1715=1 715,000 [J] 
konstrukce G: (8,5+0,075+0,075)*300=2 595,000 [K] 
CELKEM: 
A+B+C+D+E+I+J+k=97 146,000 [L]</t>
  </si>
  <si>
    <t>57475</t>
  </si>
  <si>
    <t>VOZOVKOVÉ VÝZTUŽNÉ VRSTVY Z GEOMŘÍŽOVINY</t>
  </si>
  <si>
    <t>Vyztužení skelnou mříží, min. tahová pevnost 100 kN, s polymerním povlakem skelných vláken, s oky min. 25x25 mm a samolepícím lepidlem na spodní straně mříže instalované na podkladní vrstvu z ACP 22S - viz Vzorové příční řezy, Konstrukce A, C a F; 
použití v místě rozšíření vozovky, sanace krajů, nad výspravou trhlin a na příčném rozhraní konstrukcí A-C, A-G a na konci a začátku úseku.  
Instalace mříže vždy na vrstvě ACP 22S pod ACL 16S. Šířka role 2,0 m.</t>
  </si>
  <si>
    <t>Výsprava trhlin - délka dle pol. 577A1, šířka role 2 m: 
1236*2=2 472,000 [A] 
sanace levého kraje II/152: 
(1235+365+750+331+1094+1052)*2=9 654,000 [B] 
sanace pravého kraje II/152: 
(1234+130+27+608+331+1095+1052)*2=8 954,000 [C] 
příčné napojení konstr. A-C, A-G: 
km 7,181 
6,5*2*2=26,000 [D] 
km 7,525+7,550 
(7+7)*2=28,000 [E] 
km 8,30+8,60 
(6,5+6,5)*2=26,000 [F] 
km 8,925 
5,5*2=11,000 [G] 
km 10,02 
7*2*2=28,000 [H] 
ZÚ km 5,950+KÚ km 11,077 
7,5*2+9,5*2=34,000 [I] 
Celkem: Celkem: A+B+C+D+E+F+G+H+I=21 233,000 [J]</t>
  </si>
  <si>
    <t>- dodání geomříže v požadované kvalitě a v množství včetně přesahů (přesahy započteny v jednotkové ceně) 
- očištění podkladu 
- pokládka geomříže dle předepsaného technologického předpisu</t>
  </si>
  <si>
    <t>574A34</t>
  </si>
  <si>
    <t>ASFALTOVÝ BETON PRO OBRUSNÉ VRSTVY ACO 11+, 11S TL. 40MM</t>
  </si>
  <si>
    <t>vrstva ACO 11 S, PmB 45/80-65 v tl. 40 mm - viz Konstrukce A,C,F,G dle Vzor. příčných řezů</t>
  </si>
  <si>
    <t>konstrukce A (plocha viz pol. 574E88): 28638=28 638,000 [A] 
konstrukce C: 
rozsireni vozovky + sanace kraju - 4430+342+1560+80+113+1070+54+1660+1690+90=11 089,000 [F] 
sanace krajů - 514+115+651+135+1540=2 955,000 [G] 
nová konstrukce (nad propustky,nové kce v km 7,525-7,550) - 52+300+52+52=456,000 [H] 
F+G+H=14 500,000 [I] 
konstrukce F (plocha viz pol. 574E88): 1715=1 715,000 [C] 
konstrukce G: 8,5*300=2 550,000 [D] 
CELKEM: 
A+I+C+D=47 403,000 [J]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</si>
  <si>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</si>
  <si>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</si>
  <si>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</si>
  <si>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vyrovnávací vrstva ACL 16S, 50/70 v tl. 32-50 mm dle Konstrukce F - viz Vzorové příč. řezy</t>
  </si>
  <si>
    <t>plocha průřezu * délka 
km 7,470 - 7,510 
0,23*40=9,200 [A] 
km 7,550 - 7,570 
0,25*20=5,000 [B] 
km 7,590 - 7,610 
0,25*20=5,000 [C] 
km 7,670 - 7,690 
0,22*20=4,400 [D] 
km 7,910 - 7,950 
0,2*40=8,000 [E] 
km 7,990 - 8,030 
0,2*40=8,000 [F] 
km 8,600 - 8,630 
0,2*30=6,000 [G] 
km 10,270 - 10,300 
0,21*30=6,300 [H] 
Celkem: A+B+C+D+E+F+G+H=51,900 [I]</t>
  </si>
  <si>
    <t>574C66</t>
  </si>
  <si>
    <t>ASFALTOVÝ BETON PRO LOŽNÍ VRSTVY ACL 16+, 16S TL. 70MM</t>
  </si>
  <si>
    <t>vrstva ACL 16S, PmB 25/55-60 v tl. 70 mm - viz Konstrukce A,C,F,G dle Vzor. příčných řezů</t>
  </si>
  <si>
    <t>konstrukce A (plocha viz pol. 574E88): 28638=28 638,000 [A] 
konstrukce C: 
rozsireni vozovky + sanace kraju - 4430+342+1560+80+113+1070+54+1660+1690+90+(0,10*4900)=11 579,000 [F] 
sanace krajů - 514+115+651+135+1540=2 955,000 [G] 
nová konstrukce (nad propustky,nové kce v km 7,525-7,550) - 52+300+52+52=456,000 [H] 
F+G+H=14 990,000 [I] 
konstrukce F (plocha viz pol. 574E88): 1715=1 715,000 [C] 
konstrukce G: (8,5+0,10+0,10)*300=2 610,000 [D] 
Celkem: 
A+I+C+D=47 953,000 [J]</t>
  </si>
  <si>
    <t>574E46</t>
  </si>
  <si>
    <t>ASFALTOVÝ BETON PRO PODKLADNÍ VRSTVY ACP 16+, 16S TL. 50MM</t>
  </si>
  <si>
    <t>lokální sanace sil. II/152 - vrstva ACP 16+(S), pojivo 50/70 - Konstrukce B viz Vzor. příč. řezy.  
ROZSAH JE NUTNÉ DEFINOVAT PŘI VIZUÁNÍ PROHLÍDCE ODBORNĚ ZPŮSOBILÝM DIAGNOSTIKEM SE ZÁSTUPCEM OBJEDNATELE ATD.</t>
  </si>
  <si>
    <t>plocha stáv. vozovky 41 530 m2  
predikce 20% plochy viz pol. 113743 
41530*0,20=8 306,000 [A]</t>
  </si>
  <si>
    <t>574E88</t>
  </si>
  <si>
    <t>ASFALTOVÝ BETON PRO PODKLADNÍ VRSTVY ACP 22+, 22S TL. 90MM</t>
  </si>
  <si>
    <t>vrstva ACP 22S 50/70 v konstrukci A,C, F, G - dle Vzor. příč. řezů</t>
  </si>
  <si>
    <t>Konstrukce A - vrstva tl. 90-100 mm (plocha totožná v pol. 572213) 
28638=28 638,000 [A] 
Konstrukce C - vrstva tl. 90-100 mm 
rozsireni vozovky + sanace kraju - 4430+342+1560+80+113+1070+54+1660+1690+90+(0,3*4900)=12 559,000 [G] 
sanace krajů - 514+115+651+135+1540=2 955,000 [B] 
nová konstrukce (nad propustky,nové kce v km 7,525-7,550) - 52+300+52+52=456,000 [E] 
G+B+E=15 970,000 [F] 
Konstrukce F - vrstva tl. 90 mm (plocha dle pol. 574C46) 
1715=1 715,000 [H] 
Konstrukce G - vrstva tl. 90 mm  
(8,5+0,15+0,15)*300=2 640,000 [I] 
A+F+H+I=48 963,000 [J]</t>
  </si>
  <si>
    <t>574E98</t>
  </si>
  <si>
    <t>ASFALTOVÝ BETON PRO PODKLADNÍ VRSTVY ACP 22+, 22S TL. 100MM</t>
  </si>
  <si>
    <t>vrstva ACP 22S, 50/70 tl. 100 mm z Konstrukce C a Konstrukce G dle vzorových příč. řezů a situace stavby</t>
  </si>
  <si>
    <t>v místě sanace levého kraje a rozšíření levého kraje II/152 
2070+1460+1850+675+1685+1305=9 045,000 [A] 
v místě sanace pravého kraje a rozšíření pravého kraje II/152 
1630+405+30+45+15+780+945+105+805+1440+525+1000 
=7 725,000 [B] 
v místě sanace a nové konstrukce - km 7,525 - 7,550 
(11,75+0,3)*25=301,250 [C] 
v místě nových propustků v km 7,181+km 8,928+km 10,021 v sil. II/152 
(9,2*6)+(9,2*6)+(9,2*6)=165,600 [D] 
v místě sanace a nové konstrukce - km 8,300 - 8,600 
(8,5+0,3+0,3)*300=2 730,000 [E] 
v místě související stavby "8811 chráničky potrubí sur. vody ČEZ EDU" - km 7,207 - 7,215 
12*8=96,000 [F] 
Celkem: A+B+C+D+E+F=20 062,850 [G]</t>
  </si>
  <si>
    <t>577A1</t>
  </si>
  <si>
    <t>VÝSPRAVA TRHLIN ASFALTOVOU ZÁLIVKOU</t>
  </si>
  <si>
    <t>VÝSPRAVA TRHLIN BUDE PROVEDENA NA PŘÍMÝ PŘÍKAZ TDS NA ZÁKLADĚ POSOUZENÍ.  
Oprava dle TP 115 s instalací výztužného kompozita (pol. 57475) na trhlinách v úrovni na podkladní vrstvu ACP pod ACL (nezbytné geodetická lokalizace poruch). Predikce cca 2-3 příčné trhliny na 100 m.</t>
  </si>
  <si>
    <t>délka úseku II/152... 5127 m 
šířka stáv. vozovky... průměrně 8 m 
51,5*3*8=1 236,000 [A]</t>
  </si>
  <si>
    <t>- vyfrézování drážky šířky do 20mm hloubky do 40mm 
- vyčištění 
- nátěr 
- výplň předepsanou zálivkovou hmotou</t>
  </si>
  <si>
    <t>917224</t>
  </si>
  <si>
    <t>SILNIČNÍ A CHODNÍKOVÉ OBRUBY Z BETONOVÝCH OBRUBNÍKŮ ŠÍŘ 150MM</t>
  </si>
  <si>
    <t>silniční bet. obrubníky 150/250/1000 včetně bet. lože C20/25n XF3 min. tl. 100 mm.  
umístění - dle Situace  poz. kom.</t>
  </si>
  <si>
    <t>km 7,383 - 7,614, vpravo podél dělící bet. prvku 
231=231,000 [A] 
km 7,649 - 7,693, vpravo 
44=44,000 [B] 
Celkem: A+B=275,000 [C]</t>
  </si>
  <si>
    <t>Položka zahrnuje: 
dodání a pokládku betonových obrubníků o rozměrech předepsaných zadávací dokumentací 
betonové lože i boční betonovou opěrku.</t>
  </si>
  <si>
    <t>931311</t>
  </si>
  <si>
    <t>TĚSNĚNÍ DILATAČ SPAR ASF ZÁLIVKOU PRŮŘ DO 100MM2</t>
  </si>
  <si>
    <t>Trvale pružná asfaltová zálivka pro spáry mezi stávající a novou vozovkou (v ZÚ a KÚ) a spáru mezi půlkami nové vozovky (při pokládce ACO po půlkách).</t>
  </si>
  <si>
    <t>příčně v ZÚ + KÚ 
7,5+9,5=17,000 [A] 
příčně mezi etapu I a III 
12=12,000 [B] 
příčně mezi etapou II a III 
14=14,000 [C] 
podélně - délka úseku III. etapy (pro případ položení krytové vrstvy vozovky po půlkách)  
312=312,000 [D] 
Celkem: A+B+C+D=355,000 [E]</t>
  </si>
  <si>
    <t>položka zahrnuje dodávku a osazení předepsaného materiálu, očištění ploch spáry před úpravou, očištění okolí spáry po úpravě 
nezahrnuje těsnící profil</t>
  </si>
  <si>
    <t>93808</t>
  </si>
  <si>
    <t>OČIŠTĚNÍ VOZOVEK ZAMETENÍM</t>
  </si>
  <si>
    <t>očištění vozovky II/152</t>
  </si>
  <si>
    <t>plocha dle pol. 574A34 
47403=47 403,000 [A]</t>
  </si>
  <si>
    <t>položka zahrnuje očištění předepsaným způsobem včetně odklizení vzniklého odpadu</t>
  </si>
  <si>
    <t>SO 101.3</t>
  </si>
  <si>
    <t>Propustky</t>
  </si>
  <si>
    <t>O2</t>
  </si>
  <si>
    <t>SO 101.3.1</t>
  </si>
  <si>
    <t>Propustky příčné</t>
  </si>
  <si>
    <t xml:space="preserve">  SO 101.3</t>
  </si>
  <si>
    <t xml:space="preserve">    SO 101.3.1</t>
  </si>
  <si>
    <t>129957</t>
  </si>
  <si>
    <t>ČIŠTĚNÍ POTRUBÍ DN DO 500MM</t>
  </si>
  <si>
    <t>Čištění stávajícího propustku v km 7,68350. Znázorněno ve výkrese - Situace poz. komunikace.</t>
  </si>
  <si>
    <t>Délka čištění propustku: 
20=20,000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</si>
  <si>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</si>
  <si>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17581</t>
  </si>
  <si>
    <t>OBSYP POTRUBÍ A OBJEKTŮ Z NAKUPOVANÝCH MATERIÁLŮ</t>
  </si>
  <si>
    <t>Obsyp a zásyp trub hutněný po vrstvách max. tl. 300 mm. Zemina vhodná do násypu dle ČSN 73 6133. Míra zhutnění min.97% PS dle ČSN 1006. 
Viz Vzor. příč. řezy. Pol. zahrnuje hutnění.</t>
  </si>
  <si>
    <t>plocha průřezu obsypu a zásypu v m2*délka propustku 
propustek v km 7,181 
4,6*17=78,200 [A] 
propustek v km 8,364 
4,8*18=86,400 [B] 
propustek v km 8,928 
6,0*16=96,000 [D] 
propustek v km 10,021 
4,3*17=73,100 [C] 
plocha průřezu obsypu rubní strany kolmého čela v m2*délka čela 
propustek v km 7,6835 
0,15*4,5=0,675 [E] 
Celkem: A+B+D+C+E=334,375 [F]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</si>
  <si>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</si>
  <si>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Zásyp základu betonových kolmých čel - viz Vzor. příč. řezy.  
Jemnozrnná zemina v kvalitě "těsnící vrsty" dle ČSN 73 6244. 
Položka obsahuje hutnění zásypu na D=92% PS.</t>
  </si>
  <si>
    <t>Plocha zásypu*tloušťka zásypu 
propustek v km 8,928 
35*0,85=29,750 [A] 
propustek v km 7,6835 
5*0,75=3,750 [B] 
Celkem: A+B=33,500 [C]</t>
  </si>
  <si>
    <t>18120</t>
  </si>
  <si>
    <t>ÚPRAVA PLÁNĚ SE ZHUTNĚNÍM V HORNINĚ TŘ. II</t>
  </si>
  <si>
    <t>- přehutnění podloží propustků a kolmých čel min. na D=92% PS - viz Vzor. příč. řezy 
- úprava a zhutnění zemní pláně konstrukce vozovky nad propustkem - požadovaná únosnost zem.pl. - 60 MPa</t>
  </si>
  <si>
    <t>šířka podkladu propustku*délka propustku 
propustek v km 7,181 
2,35*17=39,950 [A] 
propustek 8,364 
2,35*18=42,300 [B] 
propustek 8,928 
2,35*16=37,600 [G] 
propustek 10,021 
2,35*17=39,950 [E] 
šířka zem. pláně konstrukce vozovky*délka zem. pláně 
propustek v km 7,181 
12*6=72,000 [C] 
propustek 8,364 
12*6=72,000 [D] 
propustek 8,928 
12*6=72,000 [H] 
propustek 10,021 
12*6=72,000 [F] 
šířka*délka betonového podkladu čela + šířka*délka bet. podkladu bočního čela*počet boč.čel 
propustek v km 8,928 
2,5*6+1,75*1,8*2=21,300 [I] 
propustek v km 7,6835 
1,65*5,5+0*0*0=9,075 [J] 
Celkem: A+B+G+E+C+D+H+F+I+J=478,175 [K]</t>
  </si>
  <si>
    <t>Svislé konstrukce</t>
  </si>
  <si>
    <t>317325</t>
  </si>
  <si>
    <t>ŘÍMSY ZE ŽELEZOBETONU DO C30/37</t>
  </si>
  <si>
    <t>2x římsa na kolmém čele propustku. Římsa bude z železobetonu C30/37-XF4 provzdušněného. 
Provedení dle Vzor. příč. řezů. 
Součástí položky je dodání výztuže.</t>
  </si>
  <si>
    <t>šířka*výška*délka římsy 
propustek v km 7,6835 
0,5*0,3*4,50=0,675 [B] 
propustek v km 8,928 
0,5*0,3*5=0,750 [A] 
Celkem: B+A=1,425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</si>
  <si>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</si>
  <si>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</si>
  <si>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451312</t>
  </si>
  <si>
    <t>PODKLADNÍ A VÝPLŇOVÉ VRSTVY Z PROSTÉHO BETONU C12/15</t>
  </si>
  <si>
    <t>Podkladní beton C 12/15 X0 v tl. 100 mm pro propustky a kolmá betonová čela. Šířka podkladu propustku 2,35 m, délka podkladu dle délky propustku. Dilatační spáry po 5 m. 
Provedení dle Vzor. příč. řezů</t>
  </si>
  <si>
    <t>Podklad pro propustky: 
šířka podkladu*tloušťka podkladu*délka podkladu 
propustek v km 7,181 
2,35*0,10*(17-0,8-0,8)=3,619 [A] 
propustek 8,364 
2,35*0,10*(18-0,8-0,8)=3,854 [B] 
propustek 8,928 
2,35*0,10*(16-1-1)=3,290 [D] 
propustek 10,021 
2,35*0,10*(17-0,8-0,8)=3,619 [C] 
Podklad pro kolmá beton. čela: 
plocha podkladu*tloušťka podkladu 
propustek 8,928 - pravé čelo 
22*0,10=2,200 [E] 
proppustek 7,6835 - levé čelo 
9*0,10=0,900 [F] 
Celkem: A+B+D+C+E+F=17,482 [G]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</si>
  <si>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</si>
  <si>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451382</t>
  </si>
  <si>
    <t>PODKL VRSTVY ZE ŽELEZOBET DO C12/15 VČET VÝZTUŽE</t>
  </si>
  <si>
    <t>Podkladní beton C12/15 - X0 v tl. 100 mm včetně výztuže - kari síť 150/6 mm, krytí 30 mm. Dilatační spáry po 5 m. 
Provedení viz Vzor. příč. řezy.</t>
  </si>
  <si>
    <t>šířka podkladu*tloušťka podkladu*délka propustku 
propustek v km 7,181 
1,35*0,10*17=2,295 [A] 
propustek 8,364 
1,35*0,10*18=2,430 [B] 
propustek 8,928 
1,35*0,10*16=2,160 [D] 
propustek 10,021 
1,35*0,10*17=2,295 [C] 
Celkem: A+B+D+C=9,180 [E]</t>
  </si>
  <si>
    <t>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nátěry zabraňující soudržnost betonu a bednění 
- výplň, těsnění  a tmelení spar a spojů 
- opatření  povrchů  betonu  izolací  proti zemní vlhkosti v částech, kde přijdou do styku se zeminou nebo kamenivem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úpravy výztuže pro osazení doplňkových konstrukcí 
- veškerá opatření pro zajištění soudržnosti výztuže a betonu 
- povrchovou antikorozní úpravu výztuže 
- separaci výztuže</t>
  </si>
  <si>
    <t>461312</t>
  </si>
  <si>
    <t>PATKY Z PROSTÉHO BETONU C12/15</t>
  </si>
  <si>
    <t>Patky z podkladního betonu C12/15 X0 - provedení dle Vzor. příč. řezu</t>
  </si>
  <si>
    <t>plocha průřezu patky*šířka patky*počet patek 
propustek v km 7,181 
0,45*1,35*2=1,215 [A] 
propustek 8,364 
0,45*1,35*2=1,215 [B] 
propustek 8,928 
0,45*1,35*1=0,608 [D] 
propustek 10,021 
0,45*1,35*2=1,215 [C] 
Celkem: A+B+D+C=4,253 [E]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</si>
  <si>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</t>
  </si>
  <si>
    <t>Potrubí</t>
  </si>
  <si>
    <t>899524</t>
  </si>
  <si>
    <t>OBETONOVÁNÍ POTRUBÍ Z PROSTÉHO BETONU DO C25/30</t>
  </si>
  <si>
    <t>Obetonování trub DN 800 betonem C25/30n XF3+XD3 dle TKP 18 v tl. min. 100 mm - SUCHÁ SMĚS! 
Provedení dle vzor. příč. řezů</t>
  </si>
  <si>
    <t>plocha průřezu obetonování v m2*délka propustku 
propustek v km 7,181 
0,75*17=12,750 [A] 
propustek v km 8,364 
0,75*18=13,500 [B] 
propustek 8,928 
0,75*16=12,000 [D] 
propustek v km 10,021 
0,75*17=12,750 [C] 
Celkem: A+B+D+C=51,000 [E]</t>
  </si>
  <si>
    <t>918114</t>
  </si>
  <si>
    <t>ČELA PROPUSTU Z BETONU DO C 25/30</t>
  </si>
  <si>
    <t>Kolmá betonová čela nových propustků pod II/152.  
Beton C25/30-XF3 
Položka včetně ochranného nátěru základu a rubové strany čela. 
Provedení čel - viz Vzor. příčné řezy.</t>
  </si>
  <si>
    <t>šířka*délka*výška základu + délka*výška*tloušťka čela + šířka*výška*tloušťka bočních čel*počet  
propustek v km 8,928 
1,5*5*0,85+5*2,15*1+2,3*2,27*0,75*2=24,957 [A] 
propustek v km 7,6835 
1,15*4,5*0,70+4,5*1,39*0,75+0*0*0*0=8,314 [B] 
Celkem: A+B=33,271 [C]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</si>
  <si>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</t>
  </si>
  <si>
    <t>9183E3</t>
  </si>
  <si>
    <t>PROPUSTY Z TRUB DN 800MM PLASTOVÝCH</t>
  </si>
  <si>
    <t>PE trouby DN 800 x 6000 mm - dle Vzor. příč. řezů.  
Požadavek na šikmá čela dle sklonu svahu zemního tělesa II/152.</t>
  </si>
  <si>
    <t>propustek v km 7,181 - délka 
17=17,000 [A] 
propustek v km 8,364 - délka 
18=18,000 [B] 
propustek 8,928 
16=16,000 [D] 
propustek v km 10,021 - délka 
17=17,000 [C] 
Celkem: A+B+D+C=68,000 [E]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</si>
  <si>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</si>
  <si>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918513</t>
  </si>
  <si>
    <t>ČELA PROPUSTU Z KAMENE - OBKLAD</t>
  </si>
  <si>
    <t>Svah kolem ukončení propustku bude opevněn kamennu dlažbou tl. 200 mm z lomového kamene do betonového lože C 20/25 XF3 v tl. 100 mm na ŠP podsyp v tl. 100 mm. Zapatkování u konce opevnění. 
Provedení - viz Vzor. příč. řezy a Situace poz. kom.</t>
  </si>
  <si>
    <t>plocha opevnění (čelo+čelo)*tloušťka obkladu 0,2 m 
propustek v km 7,181 
(7,7+4,8)*0,20=2,500 [A] 
propustek 7,6835 
(6+0)*0,20=1,200 [E] 
propustek 8,364 
(10,0+5,5)*0,20=3,100 [B] 
propustek 8,928 
(5,0+7,7)*0,20=2,540 [D] 
propustek 10,021 
(10,0+7)*0,20=3,400 [C] 
Celkem: A+E+B+D+C=12,740 [F]</t>
  </si>
  <si>
    <t>Položka zahrnuje: 
obklad z lomového kamene/kam. dlažby na MC ve tvaru, předepsaným zadávací dokumentací 
vyspárování obkladu MC</t>
  </si>
  <si>
    <t>Obklad betonových kolmých čel propustků lomovým kamenem prům tl. 0,20 m. Obklad bude vyspárován cementovou maltou MC25 XF3. 
Provedení dle Vzor. příč. řezů</t>
  </si>
  <si>
    <t>plocha obkladu (lícní strana čela)*tloušťka obkladu + plocha bočního čela*tloušťka obkladu*počet 
propustek v km 7,6835 
6,5*0,2+0*0*0=1,300 [B] 
propustek v km 8,928 
8,6*0,2+3,3*0,2*2=3,040 [A] 
Celkem: B+A=4,340 [C]</t>
  </si>
  <si>
    <t>Položka zahrnuje: 
obklad z lomového kamen na MC ve tvaru, předepsaným zadávací dokumentací 
vyspárování obkladu MC</t>
  </si>
  <si>
    <t>SO 101.3.2</t>
  </si>
  <si>
    <t>Propustky podélné</t>
  </si>
  <si>
    <t xml:space="preserve">    SO 101.3.2</t>
  </si>
  <si>
    <t>129946</t>
  </si>
  <si>
    <t>ČIŠTĚNÍ POTRUBÍ DN DO 400MM</t>
  </si>
  <si>
    <t>Čištění propustků pod sjezdy</t>
  </si>
  <si>
    <t>propustek v km 6,930 vlevo 
13=13,000 [A]</t>
  </si>
  <si>
    <t>písek nebo štěrkopísek fr. 0-4/0-8; obsyp propustí + zásyp v min. tloušťce 0,10 m 
Provedení dle Vzor. příč. řezu</t>
  </si>
  <si>
    <t>plocha průřezu obsypu*délka propustku 
propustek: 
km 6,400 vlevo 
0,70*10=7,000 [A] 
km 7,78 vlevo 
0,70*15=10,500 [C] 
km 8,225 vpravo 
0,70*12=8,400 [J] 
km 8,70 vpravo 
0,70*17=11,900 [K] 
km 8,70 vlevo 
0,70*12=8,400 [L] 
km 8,88 vpravo 
0,70*27=18,900 [M] 
km 8,88 vlevo 
0,70*12=8,400 [I] 
km 9,33 vlevo 
0,70*13=9,100 [D] 
km 9,33 vpravo 
0,70*13=9,100 [E] 
km 9,65 vpravo 
0,70*14=9,800 [F] 
km 9,96 vlevo 
0,70*15=10,500 [G] 
km 10,50 vlevo 
0,70*13=9,100 [H] 
Celkem: A+C+J+K+L+M+I+D+E+F+G+H=121,100 [N]</t>
  </si>
  <si>
    <t>drcené kamenivo fr. 8/16, obsyp drenážního potrubí</t>
  </si>
  <si>
    <t>plocha průřezu*délka drenážního potrubí 
v místě propustků 
km 6,400 vlevo 
0,03*12=0,360 [A] 
km 7,78 vlevo 
0,03*17=0,510 [C] 
km 8,225 vpravo 
0,03*14=0,420 [J] 
km 8,70 vpravo 
0,03*19=0,570 [K] 
km 8,70 vlevo 
0,03*14=0,420 [L] 
km 8,88 vpravo 
0,03*29=0,870 [M] 
km 8,88 vlevo 
0,03*14=0,420 [I] 
km 9,33 vlevo 
0,03*15=0,450 [D] 
km 9,33 vpravo 
0,03*15=0,450 [E] 
km 9,65 vpravo 
0,03*16=0,480 [F] 
km 9,96 vlevo 
0,03*17=0,510 [G] 
km 10,50 vlevo 
0,03*15=0,450 [H] 
Celkem: A+C+J+K+L+M+I+D+E+F+G+H=5,910 [N]</t>
  </si>
  <si>
    <t>- úprava podloží pod propustkem 
- úprava zemní pláně nad propustkem (pod konstrukcí sjezdu)</t>
  </si>
  <si>
    <t>šířka podloží*délka propustku+šířka zemní pláně*délka propustku 
propustek: 
km 6,400 vlevo 
1,37*10+1,37*10=27,400 [A] 
km 7,78 vlevo 
1,37*15+1,37*15=41,100 [C] 
km 8,225 vpravo 
1,37*12+1,37*12=32,880 [J] 
km 8,70 vpravo 
1,37*17+1,37*17=46,580 [K] 
km 8,70 vlevo 
1,37*12+1,37*12=32,880 [L] 
km 8,88 vpravo 
1,37*27+1,37*27=73,980 [M] 
km 8,88 vlevo 
1,37*12+1,37*12=32,880 [I] 
km 9,33 vlevo 
1,37*13+1,37*13=35,620 [D] 
km 9,33 vpravo 
1,37*13+1,37*13=35,620 [E] 
km 9,65 vpravo 
1,37*14+1,37*14=38,360 [F] 
km 9,96 vlevo 
1,37*15+1,37*15=41,100 [G] 
km 10,50 vlevo 
1,37*13+1,37*13=35,620 [H] 
Celkem: A+C+J+K+L+M+I+D+E+F+G+H=474,020 [N]</t>
  </si>
  <si>
    <t>45152</t>
  </si>
  <si>
    <t>PODKLADNÍ A VÝPLŇOVÉ VRSTVY Z KAMENIVA DRCENÉHO</t>
  </si>
  <si>
    <t>lomová drť fr. 0-22 v tloušťce 0,20 m 
vrstva nad obsypem propustku - viz Vzor. příčné řezy</t>
  </si>
  <si>
    <t>šířka vrstvy*délka propustku*tloušťka vrstvy 
propustek: 
km 6,400 vlevo 
1,37*10*0,20=2,740 [A] 
km 7,78 vlevo 
1,37*15*0,20=4,110 [C] 
km 8,225 vpravo 
1,37*12*0,20=3,288 [J] 
km 8,70 vpravo 
1,37*17*0,20=4,658 [K] 
km 8,70 vlevo 
1,37*12*0,20=3,288 [L] 
km 8,88 vpravo 
1,37*27*0,20=7,398 [M] 
km 8,88 vlevo 
1,37*12*0,20=3,288 [I] 
km 9,33 vlevo 
1,37*13*0,20=3,562 [D] 
km 9,33 vpravo 
1,37*13*0,20=3,562 [E] 
km 9,65 vpravo 
1,37*14*0,20=3,836 [F] 
km 9,96 vlevo 
1,37*15*0,20=4,110 [G] 
km 10,50 vlevo 
1,37*13*0,20=3,562 [H] 
Celkem: A+C+J+K+L+M+I+D+E+F+G+H=47,402 [N]</t>
  </si>
  <si>
    <t>položka zahrnuje dodávku předepsaného kameniva, mimostaveništní a vnitrostaveništní dopravu a jeho uložení 
není-li v zadávací dokumentaci uvedeno jinak, jedná se o nakupovaný materiál</t>
  </si>
  <si>
    <t>45157</t>
  </si>
  <si>
    <t>PODKLADNÍ A VÝPLŇOVÉ VRSTVY Z KAMENIVA TĚŽENÉHO</t>
  </si>
  <si>
    <t>písek nebo štěrkopísek, fr. 0-4/0-8 v tloušťce 0,10 m; ložní vrstva pod propustí - viz Vzor. příč. řezy</t>
  </si>
  <si>
    <t>šířka ložní vrstvy*délka ložní vrstvy*tloušťka ložní vrstvy 
propustek: 
km 6,400 vlevo 
1,37*10*0,10=1,370 [A] 
km 7,78 vlevo 
1,37*15*0,10=2,055 [C] 
km 8,225 vpravo 
1,37*12*0,10=1,644 [J] 
km 8,70 vpravo 
1,37*17*0,10=2,329 [K] 
km 8,70 vlevo 
1,37*12*0,10=1,644 [L] 
km 8,88 vpravo 
1,37*27*0,10=3,699 [M] 
km 8,88 vlevo 
1,37*12*0,10=1,644 [I] 
km 9,33 vlevo 
1,37*13*0,10=1,781 [D] 
km 9,33 vpravo 
1,37*13*0,10=1,781 [E] 
km 9,65 vpravo 
1,37*14*0,10=1,918 [F] 
km 9,96 vlevo 
1,37*15*0,10=2,055 [G] 
km 10,50 vlevo 
1,37*13*0,10=1,781 [H] 
Celkem: A+C+J+K+L+M+I+D+E+F+G+H=23,701 [N]</t>
  </si>
  <si>
    <t>88527</t>
  </si>
  <si>
    <t>POTRUBÍ DRENÁŽNÍ Z TRUB DN DO 100MM</t>
  </si>
  <si>
    <t>drenážní potrubí DN 100 pod ložní vrstvou propustku - viz Vzor. příč. řezy</t>
  </si>
  <si>
    <t>délka propustku+2 m 
propustky 
km 6,400 vlevo 
10+2=12,000 [A] 
km 7,78 vlevo 
15+2=17,000 [C] 
km 8,225 vpravo 
12+2=14,000 [J] 
km 8,70 vpravo 
17+2=19,000 [K] 
km 8,70 vlevo 
12+2=14,000 [L] 
km 8,88 vpravo 
27+2=29,000 [M] 
km 8,88 vlevo 
12+2=14,000 [I] 
km 9,33 vlevo 
13+2=15,000 [D] 
km 9,33 vpravo 
13+2=15,000 [E] 
km 9,65 vpravo 
14+2=16,000 [F] 
km 9,96 vlevo 
15+2=17,000 [G] 
km 10,50 vlevo 
13+2=15,000 [H] 
Celkem: A+C+J+K+L+M+I+D+E+F+G+H=197,000 [N]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</si>
  <si>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</si>
  <si>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9183D3</t>
  </si>
  <si>
    <t>PROPUSTY Z TRUB DN 600MM PLASTOVÝCH</t>
  </si>
  <si>
    <t>PP trubky DN 600 x 6000 mm, uložení - dle Vzor. příč. řezů.  
Požadavek na šikmá čela dle sklonu svahu zemního tělesa sjezdů</t>
  </si>
  <si>
    <t>propustky pod sjezdy, délka 
km 6,400 vlevo 
10=10,000 [A] 
km 7,78 vlevo 
15=15,000 [C] 
km 8,225 vpravo 
12=12,000 [J] 
km 8,70 vpravo 
17=17,000 [K] 
km 8,70 vlevo 
12=12,000 [L] 
km 8,88 vpravo 
27=27,000 [M] 
km 8,88 vlevo 
12=12,000 [I] 
km 9,33 vlevo 
13=13,000 [D] 
km 9,33 vpravo 
13=13,000 [E] 
km 9,65 vpravo 
14=14,000 [F] 
km 9,96 vlevo 
15=15,000 [G] 
km 10,50 vlevo 
13=13,000 [H] 
Celkem: A+C+J+K+L+M+I+D+E+F+G+H=173,000 [N]</t>
  </si>
  <si>
    <t>Svah kolem ukončení propustku bude opevněn kamennu dlažbou tl. 200 mm do betonového lože C 20/25 XF3 v tl. 100 mm na ŠP podsyp v tl. 100 mm. 
Provedené - viz Situace poz. kom.</t>
  </si>
  <si>
    <t>12 podélných propustků*počet čel*plocha čela 9 m2*tl. obkladu 0,2 m 
12*2*8,5*0,2=40,800 [A]</t>
  </si>
  <si>
    <t>SO 101.4</t>
  </si>
  <si>
    <t>Navazující komunikace a sjezdy</t>
  </si>
  <si>
    <t xml:space="preserve">  SO 101.4</t>
  </si>
  <si>
    <t>drážka pro těsnící asfaltovou zálivku</t>
  </si>
  <si>
    <t>délka totožná s pol. 931311 
202=202,000 [A]</t>
  </si>
  <si>
    <t>17310</t>
  </si>
  <si>
    <t>ZEMNÍ KRAJNICE A DOSYPÁVKY SE ZHUTNĚNÍM</t>
  </si>
  <si>
    <t>dosypávky/zemní krajnice pro napojení konstrukce sjezdů na okolní terén/zemní těleso dle Vzor. příč. řezů 
zemina min. podmínečně vhodná dle ČSN 73 6133 (nakupovaný mat.)</t>
  </si>
  <si>
    <t>obvod sjezdu*plocha průřezu dosypávky/zemní krajnice 
(15+22+60+63+28+21+15+23+16+20+19+18+32+23+21+22+17+17+27+17+20+30+20+37+37)*0,20=128,000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</si>
  <si>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</si>
  <si>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napojení hospodářských sjezdů na přilehlá pole dle Vzor. příč. řezů</t>
  </si>
  <si>
    <t>napojení hospodářských sjezdů 
(5+5+7+7+7+7+12+7+7+7)*1,5=106,500 [B]</t>
  </si>
  <si>
    <t>položka zahrnuje: 
nutné přemístění ornice z dočasných skládek vzdálených do 50m 
rozprostření ornice v předepsané tloušťce v rovině a ve svahu do 1:5</t>
  </si>
  <si>
    <t>vrstva ŠD fr. 0/63 tl. 250 mm ve sjezdech z Konstrukce C dle vzorových příč. řezů 
vrstva ŠD fr. 0/63 tl. 250 mm ve sjezdech z Konstrukce D dle vzorových příč. řezů</t>
  </si>
  <si>
    <t>sjezdy - Konstrukce C: 
sjezd v km 7,310 vpravo 
260=260,000 [A] 
rozšíření vedlejší kom. v km 7,312 vpravo 
130=130,000 [B] 
km 8,888 vpravo 
100=100,000 [E] 
km 9,200 vpravo 
275=275,000 [F] 
km 10,291 vpravo 
140=140,000 [G] 
sjezdy - Konstrukce D: 
km 6,407 vlevo 
35=35,000 [R] 
km 6,934 vlevo 
50=50,000 [S] 
km 7,700 vpravo 
36=36,000 [T] 
km 7,781 vlevo 
78=78,000 [U] 
km 7,954 vpravo 
40=40,000 [V] 
km 7,970 vlevo 
55=55,000 [W] 
km 8,229 vpravo 
55=55,000 [X] 
km 8,557 vpravo 
55=55,000 [Y] 
km 8,565 vlevo 
85=85,000 [I] 
km 8,700 vpravo  
75=75,000 [J] 
km 8,700 vlevo 
90=90,000 [K] 
km 8,887 vlevo 
65=65,000 [L] 
km 9,337 vpravo 
50=50,000 [M] 
km 9,337 vlevo 
67=67,000 [N] 
km 9,658 vpravo 
45=45,000 [O] 
km 9,964 vlevo 
85=85,000 [P] 
km 10,500 vlevo 
50=50,000 [Q] 
Celkem: A+B+E+F+G+R+S+T+U+V+W+X+Y+I+J+K+L+M+N+O+P+Q=1 921,000 [Z]</t>
  </si>
  <si>
    <t>56362</t>
  </si>
  <si>
    <t>VOZOVKOVÉ VRSTVY Z RECYKLOVANÉHO MATERIÁLU TL DO 100MM</t>
  </si>
  <si>
    <t>vrstva R materiálu tl. 100 mm z Konstrukce D dle vzor. příč. řezů 
RECYKLOVANÝ MAT. BUDE DODÁN Z ODFRÉZOVANÉ VOZOVKY SIL. II/152 PŘI REALIZACI STAVBY</t>
  </si>
  <si>
    <t>hospodářské sjezdy: 
km 6,407 vlevo 
25=25,000 [A] 
km 6,934 vlevo 
45=45,000 [B] 
km 7,700 vpravo 
25=25,000 [C] 
km 7,781 vlevo 
62=62,000 [D] 
km 7,954 vpravo 
32=32,000 [E] 
km 7,970 vlevo 
45=45,000 [F] 
km 8,229 vpravo 
40=40,000 [G] 
km 8,557 vpravo 
40=40,000 [H] 
km 8,565 vlevo 
60=60,000 [I] 
km 8,700 vpravo  
65=65,000 [J] 
km 8,700 vlevo 
65=65,000 [K] 
km 8,887 vlevo 
50=50,000 [L] 
km 9,337 vpravo 
40=40,000 [M] 
km 9,337 vlevo 
45=45,000 [N] 
km 9,658 vpravo 
35=35,000 [O] 
km 9,964 vlevo 
55=55,000 [P] 
km 10,500 vlevo 
35=35,000 [Q] 
Celkem: A+B+C+D+E+F+G+H+I+J+K+L+M+N+O+P+Q=764,000 [R]</t>
  </si>
  <si>
    <t>nezpevněné krajnice sjezdů tl. 0,15 m z R materiálu  
RECYKLOVANÝ MATERIÁL BUDE ZÍSKÁN FRÉZOVÁNÍM STÁV. VOZOVKY SIL. II/152</t>
  </si>
  <si>
    <t>sjezd v km 7,310 vpravo 
(40+40)*0,50=40,000 [A] 
sjezd v km 8,656 vlevo 
2*2*1,5=6,000 [D] 
sjezd v km 8,88 vpravo  
10*1,5=15,000 [E] 
sjezd v km 10,291 vpravo 
2*15*0,75=22,500 [F] 
Celkem: A+D+E+F=83,500 [G]</t>
  </si>
  <si>
    <t>INFILTRAČNÍ POSTŘIK Z KATIONAKTIVNÍ ASF. EMULZE 0,60 kg/m2 s posypem drceným kamenivem fr. 2/4 ve sjezdech z Konstrukce C dle vzorových příč. řezů a situace stavby</t>
  </si>
  <si>
    <t>sjezd v km 7,310 vpravo 
260=260,000 [A] 
rozšíření vedlejší kom. v km 7,312 vpravo 
95=95,000 [B] 
km 8,888 vpravo 
100=100,000 [E] 
km 9,200 vpravo 
290=290,000 [F] 
km 10,291 vpravo 
140=140,000 [G] 
Celkem: A+B+E+F+G=885,000 [H]</t>
  </si>
  <si>
    <t>spojovací postřik z kationaktivní asfaltové emulze PS C 0,5 kg/m2 z Konstrukce C dle vzorových příč. řezů a situace stavby</t>
  </si>
  <si>
    <t>Spojovací postřik z modifikované kationaktivní asf. emulze PS CP 0,5 kg/m2 s min. obsahem pojiva v emulzi 60-65% z Konstrukce A, C - viz Vzorové příč. řezy 
Spojovací postřik z modifikované kationaktivní asf. emulze PS CP 0,4 kg/m2 z Konstrukce A, C - viz Vzorové příč. řezy</t>
  </si>
  <si>
    <t>sjezd v km 7,310 vpravo 
260*2=520,000 [A] 
vedlejší kom. v km 7,310 vpravo 
320*2=640,000 [B] 
km 7,367 vpravo  
105*1=105,000 [H] 
km 8,888 vpravo 
100*2+85*1=285,000 [E] 
km 9,200 vpravo 
290*2=580,000 [F] 
km 10,291 vpravo 
140*2+220=500,000 [G] 
Celkem: A+B+H+E+F+G=2 630,000 [I]</t>
  </si>
  <si>
    <t>572731</t>
  </si>
  <si>
    <t>DVOUVRSTVÝ ASFALTOVÝ NÁTĚR DO 1,5KG/M2</t>
  </si>
  <si>
    <t>Nátěr dvouvrstvý asfaltový (fr. kam.8/11 - 4/8; mn. kam. 6-13 kg/m2; pojivo 1,0-1,6/0,7-1,4 kg/m2) 
dle vzor. příč. řezů</t>
  </si>
  <si>
    <t>plocha nátěru je totožná s plochou pol. 56362 
764=764,000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</si>
  <si>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</si>
  <si>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vyztužení skelnou mříží, min. tahová pevnost 100 kN, s polymerním povlakem skelných vláken, s oky min. 25x25 mm a samolepícím lepidlem na spodní straně mříže instalované na podkladní vrstvu z ACP 22S - viz Vzorové příční řezy, Konstrukce C, 
použití v místě rozšíření vozovky a v hraně napojení nové vrstvy ACP 22S na stávající ACP</t>
  </si>
  <si>
    <t>šířka role 2 m 
sjezd v km 7,310 vpravo - pricne napojeni sjezdu na vedl. kom. 
10*2=20,000 [A] 
rozšíření vedlejší kom. v km 7,312 vpravo 
40*2=80,000 [B] 
Celkem: A+B=100,000 [C]</t>
  </si>
  <si>
    <t>vrstva ACO 11S, PMB 45/80-65 z konstrukce C dle Vzor. příč. řezů</t>
  </si>
  <si>
    <t>sjezd v km 7,310 vpravo 
260=260,000 [A] 
vedlejší kom. v km 7,310 vpravo 
320=320,000 [B] 
km 7,367 vpravo  
105=105,000 [H] 
km 8,888 vpravo 
100+85=185,000 [E] 
km 9,200 vpravo 
290=290,000 [F] 
km 10,291 vpravo 
140+220=360,000 [G] 
Celkem: A+B+H+E+F+G=1 520,000 [I]</t>
  </si>
  <si>
    <t>vrstva ACL 16S, PMB 25/55-60 z konstrukce C dle Vzorových příč. řezů</t>
  </si>
  <si>
    <t>sjezd v km 7,310 vpravo 
260=260,000 [A] 
vedlejší kom. v km 7,310 vpravo 
320=320,000 [B] 
km 8,888 vpravo 
100=100,000 [E] 
km 9,200 vpravo 
290=290,000 [F] 
km 10,291 vpravo 
140=140,000 [G] 
Celkem: A+B+E+F+G=1 110,000 [H]</t>
  </si>
  <si>
    <t>vrstva ACP 22S, 50/70 tl. 90 - 100 mm z Konstrukce C dle vzorových příč. řezů a situace stavby</t>
  </si>
  <si>
    <t>vrstva ACP 22S, 50/70 tl. 100 mm z Konstrukce C dle vzorových příč. řezů a situace stavby</t>
  </si>
  <si>
    <t>těsnění spar mezi sjezdem s novým asfaltobetonovým povrchem a vozovkou II/152, dále spáry mezi sjezdy a navazujícími vedlejšími komunikacemi</t>
  </si>
  <si>
    <t>sjezd v km 7,310 vpravo 
40+6=46,000 [A] 
km 7,367 vpravo  
21=21,000 [H] 
km 8,888 vpravo 
26+9=35,000 [E] 
km 9,200 vpravo 
40+13=53,000 [F] 
km 10,291 vpravo 
40+7=47,000 [G] 
Celkem: A+H+E+F+G=202,000 [I]</t>
  </si>
  <si>
    <t>SO 101.5</t>
  </si>
  <si>
    <t>Dopravní značení a zařízení</t>
  </si>
  <si>
    <t xml:space="preserve">  SO 101.5</t>
  </si>
  <si>
    <t>bet</t>
  </si>
  <si>
    <t>betonové základy sloupků značek z pol. 914913 (přepočet na T: ks*delka*šířka*hloubka*2,4) 
38*0,5*0,5*0,7*2,4=15,960 [A]</t>
  </si>
  <si>
    <t>029522</t>
  </si>
  <si>
    <t>OSTATNÍ POŽADAVKY - REVIZNÍ ZPRÁVY</t>
  </si>
  <si>
    <t>Revizní zpráva na požadované uzemnění ocel. svodidel a dopr. značek v OP vedení ČEPS dle ČSN 34 1390.</t>
  </si>
  <si>
    <t>9113B1</t>
  </si>
  <si>
    <t>SVODIDLO OCEL SILNIČ JEDNOSTR, ÚROVEŇ ZADRŽ H1 -DODÁVKA A MONTÁŽ</t>
  </si>
  <si>
    <t>Svodidla v ochranném pásmu vedení ČEPS je nutno uzemnit dle ČSN 34 1390 (požadavek ČEPS), bude potvrzeno revizní zprávou (pol. 029522)! 
Svodidla s min. úrovní zadržení H1 - požadavky na max. dynamický průhyb (pro krajnici dle čsn 73 6101) dle TP 114.  
Min. výška svodidla 0,75 m dle TP 114. Umístění svodidla v krajnici dle Vzor. příč. řezů.</t>
  </si>
  <si>
    <t>km 8,294 - 8,434 oboustranně 
2*140=280,000 [A] 
km 8,492 - 8,632 vlevo 
1*146=146,000 [B] 
km 8,888 - 8,992 vpravo 
1*110=110,000 [C] 
km 9,142 - 9,282 vlevo 
1*140=140,000 [D] 
km 10,775 - 11,025 vlevo 
1*251=251,000 [E] 
km 10,850 - 11,025 vpravo 
1*175=175,000 [F] 
Celkem: A+B+C+D+E+F=1 102,000 [G]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</si>
  <si>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</si>
  <si>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91228</t>
  </si>
  <si>
    <t>SMĚROVÉ SLOUPKY Z PLAST HMOT VČETNĚ ODRAZNÉHO PÁSKU</t>
  </si>
  <si>
    <t>PŘED ČERPÁNÍM POLOŽKY BUDE TECH. DOZOREM STAVBY ODSOUHLASENA MOŽNOST/NEMOŽNOST VYUŽÍT STÁVAJÍCÍ SMĚR. SLOUPKY  
směrové sloupky Z 11a,b - v přímé nebo ve směr.oblouku R&gt;1250 m - po 50 m 
ve směr.oblouku R&gt;850 m - po 40 m 
ve směr.oblouku R&gt;450 m - po 30 m 
směrové sloupky Z 11g - v místě připojení účelové komunikace</t>
  </si>
  <si>
    <t>sloupky Z 11g v místě připojení účelové komunikace  
v km 7,781 vlevo 
2=2,000 [C] 
v km 8,706 vlevo 
2=2,000 [D] 
v km 8,887 vpravo 
2=2,000 [E] 
v km 9,337 vlevo 
2=2,000 [F] 
v km 9,964 vlevo 
2=2,000 [G] 
v km 6,934 vlevo 
2=2,000 [J] 
sloupky Z 11a,b 
179=179,000 [H] 
Celkem: Celkem: C+D+E+F+G+J+H=191,000 [K]</t>
  </si>
  <si>
    <t>položka zahrnuje: 
- dodání a osazení sloupku včetně nutných zemních prací 
- vnitrostaveništní a mimostaveništní doprava 
- odrazky plastové nebo z retroreflexní fólie</t>
  </si>
  <si>
    <t>912283</t>
  </si>
  <si>
    <t>SMĚROVÉ SLOUPKY Z PLAST HMOT - DEMONTÁŽ A ODVOZ</t>
  </si>
  <si>
    <t>Demontáž směrových sloupků Z 11a a Z 11c. Odvoz na skládku. V případě odsouhlasení TDS a zástupcem investora je možné některé sloupky znovu použít k osazení.</t>
  </si>
  <si>
    <t>Z 11a,b 
100=100,000 [A] 
Z 11c,d  
4=4,000 [B] 
Celkem: A+B=104,000 [C]</t>
  </si>
  <si>
    <t>položka zahrnuje demontáž stávajícího sloupku, jeho odvoz do skladu nebo na skládku</t>
  </si>
  <si>
    <t>91238</t>
  </si>
  <si>
    <t>SMĚROVÉ SLOUPKY Z PLAST HMOT - NÁSTAVCE NA SVODIDLA VČETNĚ ODRAZNÉHO PÁSKU</t>
  </si>
  <si>
    <t>směrové sloupky Z 11a,b s nástavci na navržená svodidla dle PD Situace poz. kom.</t>
  </si>
  <si>
    <t>směrové sloupky Z 11a,b s nástavci na svodidla 
23=23,000 [A]</t>
  </si>
  <si>
    <t>91257</t>
  </si>
  <si>
    <t>ODRAŽEČE PROTI ZVĚŘI</t>
  </si>
  <si>
    <t>Odražeče proti zvěři budou instalovány na nové směrové sloupky podél II/152 dle TP 130.</t>
  </si>
  <si>
    <t>směrové sloupky Z11a,b z pol. 91228: 179=179,000 [A] 
směrové sloupky Z11a,b z pol. 91238: 23=23,000 [B] 
Celkem: A+B=202,000 [C]</t>
  </si>
  <si>
    <t>položka zahrnuje dodání a montáž odražeče včetně připevňovacích dílů</t>
  </si>
  <si>
    <t>914131</t>
  </si>
  <si>
    <t>DOPRAVNÍ ZNAČKY ZÁKLADNÍ VELIKOSTI OCELOVÉ FÓLIE TŘ 2 - DODÁVKA A MONTÁŽ</t>
  </si>
  <si>
    <t>Dodávka nových dopravních značek dle PD - výkres Dopravního značení. Základní velikost značek. Optická účinnost tř. RA2.</t>
  </si>
  <si>
    <t>11x P 1, 11=11,000 [A] 
4x E 2a, 4=4,000 [B] 
2x IP 11a, 2=2,000 [C] 
2x E 7, 2=2,000 [D] 
3x P 4, 3=3,000 [F] 
2x E 9, 2=2,000 [G] 
4x B 20a, 4=4,000 [I] 
2x IJ 4b, 2=2,000 [J] 
8x IS 16b, 8=8,000 [K] 
6x IS 3, 6=6,000 [L] 
2x B 21a, 2=2,000 [N] 
2x A14, 2=2,000 [O] 
2x E4, 2=2,000 [P] 
1x B1, 1=1,000 [Q] 
1x E12, 1=1,000 [R] 
1x A24, 1=1,000 [S] 
Celkem: A+B+C+D+F+G+I+J+K+L+N+O+P+Q+R+S=53,000 [T]</t>
  </si>
  <si>
    <t>položka zahrnuje: 
- dodávku a montáž značek v požadovaném provedení</t>
  </si>
  <si>
    <t>914133</t>
  </si>
  <si>
    <t>DOPRAVNÍ ZNAČKY ZÁKLADNÍ VELIKOSTI OCELOVÉ FÓLIE TŘ 2 - DEMONTÁŽ</t>
  </si>
  <si>
    <t>Demontáž rušených a přesouvaných svislých dopravních značek dle PD - výkres Dopravního značení. Odvoz na určené místo.</t>
  </si>
  <si>
    <t>Demontáž dopr. značek dle PD 
52=52,000 [A]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</si>
  <si>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</si>
  <si>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</si>
  <si>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</si>
  <si>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dopravní značky dle PD - výkres Dopravního značení. Základní velikost značek. Optická účinnost tř. RA2.</t>
  </si>
  <si>
    <t>5x IP 19  
5=5,000 [A] 
1x IS 9c 
1=1,000 [B] 
2x IP 11a + IJ 3 + E7 
2=2,000 [C] 
1x IP 18b 
1=1,000 [D] 
Celkem: A+B+C+D=9,000 [E]</t>
  </si>
  <si>
    <t>914433</t>
  </si>
  <si>
    <t>DOPRAVNÍ ZNAČKY 100X150CM OCELOVÉ FÓLIE TŘ 2 - DEMONTÁŽ</t>
  </si>
  <si>
    <t>IP 11a + IJ 3 +E7 
2=2,000 [B] 
IS 9c 
1=1,000 [A] 
Celkem: B+A=3,000 [C]</t>
  </si>
  <si>
    <t>914731</t>
  </si>
  <si>
    <t>STÁLÁ DOPRAV ZAŘÍZ Z3 OCEL S FÓLIÍ TŘ 2 DODÁVKA A MONTÁŽ</t>
  </si>
  <si>
    <t>Krátké vodící tabule Z3 (jednotlivé šipky zvlášť) dle TP 65. Umístění ve směrovém oblouku v cca km 10,000. Umístění a provedení dle Situace dopravního značení.</t>
  </si>
  <si>
    <t>8=8,000 [A]</t>
  </si>
  <si>
    <t>položka zahrnuje: 
- dodávku a montáž značek v požadovaném provedení 
položka nezahrnuje: 
- dodávku ocelových sloupků</t>
  </si>
  <si>
    <t>914913</t>
  </si>
  <si>
    <t>SLOUPKY A STOJKY DZ Z OCEL TRUBEK ZABETON DEMONTÁŽ</t>
  </si>
  <si>
    <t>Demontáž sloupků dopravních značek navržených ke zrušení nebo přesunutí včetně betonového základu. Odvoz na určené místo. 
Demontáž konkrétních sloupků - viz PD, výkres Dopravního značení.</t>
  </si>
  <si>
    <t>Demontáž sloupků dle PD 
38=38,000 [A]</t>
  </si>
  <si>
    <t>914921</t>
  </si>
  <si>
    <t>SLOUPKY A STOJKY DOPRAVNÍCH ZNAČEK Z OCEL TRUBEK DO PATKY - DODÁVKA A MONTÁŽ</t>
  </si>
  <si>
    <t>sloupky pro nové a přesunuté dopravní značky dle PD - výkres Dopravního značení  
Dopravní značky v ochranném pásmu vedení ČEPS je nutno uzemnit dle ČSN 34 1390 (požadavek ČEPS), bude potvrzeno revizní zprávou (pol. 029522). 
- bude řešeno u těchto značek: A14+E4 v km 5,895, IS 16b v km 7,695, P1 v km 8,680, B 20a v km 8,745</t>
  </si>
  <si>
    <t>ostatní DZ: 
50=50,000 [A] 
pro značky Z3: 
8=8,000 [B] 
Celkem: A+B=58,000 [C]</t>
  </si>
  <si>
    <t>položka zahrnuje: 
- sloupky a upevňovací zařízení včetně jejich osazení (betonová patka, zemní práce)</t>
  </si>
  <si>
    <t>915211</t>
  </si>
  <si>
    <t>VODOROVNÉ DOPRAVNÍ ZNAČENÍ PLASTEM - DODÁVKA A POKLÁDKA</t>
  </si>
  <si>
    <t>Provedení kompletního VDZ plastem dle PD,  
Specifikace plastických hmot - viz D.101.1 Tech. zpráva,  
Provedení dopravního značení - viz D101.2g Dopravní značení</t>
  </si>
  <si>
    <t>V 1a 
(55+44+15+20+36+15+100+60+130+87+15+347+15+75+95+161+611)*0,125=235,125 [A] 
5*0,25=1,250 [B] 
V 2a (3/6/0,125)  
(312+713+471)*0,125*0,333=62,271 [C] 
V 2b (3/1,5/0,125) 
(160+100+100+57+124+104+113+120+100+87+100+244+25)*0,125*0,666=119,381 [D] 
V 2b (1,5/1,5/0,125) 
(26+26+16+17+17+17+23)*0,125*0,5=8,875 [E] 
V 2b (1,5/1,5/0,25) 
(20+105+7+9+25+48+35+105+11+10+40)*0,25*0,5=51,875 [F] 
V 3 (3/1,5/0,125) 
(250+260)*0,125*1,666=106,208 [G] 
V 4 (0,25) 
(975+353+1425+15+2220+1370+57+220+1095+15+9+301+1078+770)*0,25=2 475,750 [H] 
V 4 (0,5/0,5/0,25) 
(50+50+52+50)*0,25*0,5=25,250 [I] 
V 5 (0,5) 
(3,25+3,25+3,25+3,25+3,25+4,00)*0,5=10,125 [J] 
V 9a 
54*1,5=81,000 [K] 
V 9b 
5*1=5,000 [L] 
V 9c 
5*3=15,000 [M] 
V 13 
34+10+26+67+50+73+18+14+15+61=368,000 [N] 
Celkem: A+B+C+D+E+F+G+H+I+J+K+L+M+N=3 565,110 [O]</t>
  </si>
  <si>
    <t>položka zahrnuje: 
- dodání a pokládku nátěrového materiálu (měří se pouze natíraná plocha) 
- předznačení a reflexní úpravu</t>
  </si>
  <si>
    <t>SO 101.6</t>
  </si>
  <si>
    <t>Hlásič náledí - přesun</t>
  </si>
  <si>
    <t xml:space="preserve">  SO 101.6</t>
  </si>
  <si>
    <t>betonová suť z pol. 967158 - VYBOURÁNÍ ČÁSTÍ KONSTRUKCÍ BETON S ODVOZEM NA SKLÁDKU 
přepočet na T=m3*2,4: 
2*2,4=4,800 [A]</t>
  </si>
  <si>
    <t>122738</t>
  </si>
  <si>
    <t>ODKOPÁVKY A PROKOPÁVKY OBECNÉ TŘ. I, ODVOZ NA SKLÁDKU DODAVATELE</t>
  </si>
  <si>
    <t>výkop zeminy pro nový základ hlásiče náledí v km 9,212</t>
  </si>
  <si>
    <t>výkop pro základ 
1*2*1=2,000 [A]</t>
  </si>
  <si>
    <t>17421</t>
  </si>
  <si>
    <t>ZÁSYP JAM A RÝH ZEMINOU BEZ ZHUTNĚNÍ</t>
  </si>
  <si>
    <t>Zásyp jámy po vybourání základu hlásiče náledí zeminou z výkopu - pol. 122738.</t>
  </si>
  <si>
    <t>2=2,000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</si>
  <si>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</si>
  <si>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272314</t>
  </si>
  <si>
    <t>ZÁKLADY Z PROSTÉHO BETONU DO C25/30</t>
  </si>
  <si>
    <t>Beton C25/30 XF1. Základ pro přesunutý hlásič náledí v km 9,212; Hloubka základu min. 0,80 m.</t>
  </si>
  <si>
    <t>nový základ pro hlásič náledí 
1*1*2=2,000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</si>
  <si>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</si>
  <si>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914122</t>
  </si>
  <si>
    <t>hn</t>
  </si>
  <si>
    <t>DOPRAVNÍ ZNAČKY ZÁKLADNÍ VELIKOSTI OCELOVÉ FÓLIE TŘ 1 - MONTÁŽ S PŘEMÍSTĚNÍM</t>
  </si>
  <si>
    <t>Hlásič náledi v km 9,212 - přesun a montáž dle PD - D.101.1 Příloha (hlásič náledí se skládá z: sloupu, el. stanice, dopr. značky, antény, jímače blesku, výstražného světla, kabeláže, solárního panelu, čidla ve vozovce)</t>
  </si>
  <si>
    <t>Hlásič náledi v km 9,212 - přesun a montáž dle PD  
1=1,000 [A]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</si>
  <si>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</si>
  <si>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</si>
  <si>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</si>
  <si>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Hlásič náledi v km 9,212 - demontáž</t>
  </si>
  <si>
    <t>Hlásič náledi v km 9,212 - demontáž 
1=1,000 [A]</t>
  </si>
  <si>
    <t>VYBOURÁNÍ ČÁSTÍ KONSTRUKCÍ BETON S ODVOZEM NA SKLÁDKU DODAVATELE</t>
  </si>
  <si>
    <t>vybourání betonového základu hlásiče náledí v km 9,212 a odvoz na skládku</t>
  </si>
  <si>
    <t>betonový základ hlásiče náledí v km 9,212 
2=2,000 [A]</t>
  </si>
  <si>
    <t>SO 101.7</t>
  </si>
  <si>
    <t>Vsakovací a zpevněné příkopy</t>
  </si>
  <si>
    <t xml:space="preserve">  SO 101.7</t>
  </si>
  <si>
    <t>z pol. 132738 (přep. m3*1,8) 
6240*1,8=11 232,000 [A]</t>
  </si>
  <si>
    <t>132738</t>
  </si>
  <si>
    <t>HLOUBENÍ RÝH ŠÍŘ DO 2M PAŽ I NEPAŽ TŘ. I, ODVOZ NA SKLÁDKU DODAVATELE</t>
  </si>
  <si>
    <t>hloubení rýh pro vsakovací silniční příkopy - dle výkresů PD zejména příčných řezů, situace stavby a podélného profilu, max. hloubka rýhy 1,5 m, odvoz výkopku na skládku</t>
  </si>
  <si>
    <t>výpočet objemu výkopu - viz příloha tech. zprávy D.101.1-Příloha č.7 
6240=6 240,000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</si>
  <si>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</si>
  <si>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17481</t>
  </si>
  <si>
    <t>ZÁSYP JAM A RÝH Z NAKUPOVANÝCH MATERIÁLŮ</t>
  </si>
  <si>
    <t>štěrkodrť fr. 32/63 do vsakovacích příkopů dle Vzor. příč. řezů</t>
  </si>
  <si>
    <t>výpočet - viz D.101.1. Technická zpráva, Příloha č.8 
4682=4 682,000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</si>
  <si>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</si>
  <si>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štěrkopísek fr. 0-16  
- krycí vrstva do vsakovacích příkopů dle Vzor. příč. řezů 
- podsyp příkopových žlabů š. 0,6 m</t>
  </si>
  <si>
    <t>výpočet - viz D.101.1. Technická zpráva, Příloha č.9 
1623=1 623,000 [A]</t>
  </si>
  <si>
    <t>28997C</t>
  </si>
  <si>
    <t>OPLÁŠTĚNÍ (ZPEVNĚNÍ) Z GEOTEXTILIE DO 300G/M2</t>
  </si>
  <si>
    <t>netkaná vodopropustná separační geotextilie - 300g/m2, velikost ok od 0,1 do 0,3 mm  
opláštění ŠD vrstvy vsakovacích příkopů včetně překryvu na délku 1 strany - použití dle Vzor. příč. řezů</t>
  </si>
  <si>
    <t>výpočet - viz D.101.1. Technické zpráva. Příloha č.10 
20710=20 710,000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</si>
  <si>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</si>
  <si>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935212</t>
  </si>
  <si>
    <t>PŘÍKOPOVÉ ŽLABY Z BETON TVÁRNIC ŠÍŘ DO 600MM DO BETONU TL 100MM</t>
  </si>
  <si>
    <t>Příkopové tvárnice šířky 0,6 m včetně betonového lože - C20/25n XF3 tl. 100 mm. 
Uložení do příkopu II/152 v km 10,750 - 10,925 vpravo. 
Umístění žlabů - viz Situace poz. kom. a Podélný profil.</t>
  </si>
  <si>
    <t>km 10,750 - 10,925... délka 175 m  
175=175,000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</si>
  <si>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</si>
  <si>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SO 101.8</t>
  </si>
  <si>
    <t>Inženýrské sítě</t>
  </si>
  <si>
    <t>SO 101.8.1</t>
  </si>
  <si>
    <t>Kanalizace</t>
  </si>
  <si>
    <t xml:space="preserve">  SO 101.8</t>
  </si>
  <si>
    <t xml:space="preserve">    SO 101.8.1</t>
  </si>
  <si>
    <t>Zemina a kamení z pol. 132738 (přep. m3*1,8) 
5*1,8=9,000 [A] 
Zemina a kamení z pol. 894146 (přep. m3*1,8) 
3,14*1*1*1,8*1,8=10,174 [B] 
Zemina a kamení z pol. 89712 (přep. m3*1,8) 
3,14*1*1*1*1,8=5,652 [C] 
Celkem: A+B+C=24,826 [D]</t>
  </si>
  <si>
    <t>rýha pro potrubí od UV v km 8,861. Šířka výkopu 1 m. 
odvoz výkopku na skládku dodavatele</t>
  </si>
  <si>
    <t>délka * šířka * hloubka rýhy 
5*1*1=5,000 [A]</t>
  </si>
  <si>
    <t>lomová drť fr. 0-22 - zásyp potrubí v tl. 0,20 m dle Vzor. příčných řezů</t>
  </si>
  <si>
    <t>5*0,2*1=1,000 [A]</t>
  </si>
  <si>
    <t>štěrkopísek fr. 0-8 pro obsyp a lože kanalizačního potrubí DN 150</t>
  </si>
  <si>
    <t>lože potrubí v tl. 100 mm 
5*0,1*1=0,500 [A] 
obsyp potrubí v celkové šíři 1 m a zásypem v tl. 0,1 m 
5*0,25*1=1,250 [B] 
Celkem: A+B=1,750 [C]</t>
  </si>
  <si>
    <t>87433</t>
  </si>
  <si>
    <t>POTRUBÍ Z TRUB PLASTOVÝCH ODPADNÍCH DN DO 150MM</t>
  </si>
  <si>
    <t>dešťová přípojka od UV v km 8,861 do silničního příkopu - provedení dle Situace poz. kom.</t>
  </si>
  <si>
    <t>5=5,000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</si>
  <si>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</si>
  <si>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894146</t>
  </si>
  <si>
    <t>ŠACHTY KANALIZAČNÍ Z BETON DÍLCŮ NA POTRUBÍ DN DO 400MM</t>
  </si>
  <si>
    <t>1 ks nové šachty v km 7,383 vlevo na p.č. 2/18. Šachta bude umístěná dle Situace poz. kom. na stávající potrubí KG DN 400. 
součástí položky: - výkop zeminy a odvoz výkopku na skládku dodavatele. 
- podsyp šachty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</si>
  <si>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</si>
  <si>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89712</t>
  </si>
  <si>
    <t>VPUSŤ KANALIZAČNÍ ULIČNÍ KOMPLETNÍ Z BETONOVÝCH DÍLCŮ</t>
  </si>
  <si>
    <t>uliční vpust s kalovým košem - v km 8,861 vlevo u obruby 
mříž pro zatížení min. D400 
součástí položky: - nezbytné odtěžení zemin pro umístění vpusti a odvoz zeminy na skládku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</si>
  <si>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</si>
  <si>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935822</t>
  </si>
  <si>
    <t>ŽLABY A RIGOLY DLÁŽDĚNÉ Z KOSTEK VELKÝCH DO BETONU TL 100MM</t>
  </si>
  <si>
    <t>Dlážděná výusť potrubí DN 150 v km 8,861 vlevo do silničního příkopu kamennou dlažbou 200x200 do betonu. Dlážděná plocha ve svahu 2x1 m2. 
Beton. lože C20/25n XF3 tl. 100 mm. 
Pol. včetně štěrkopískového podsypu.  
Zákres - viz Situace poz. kom.</t>
  </si>
  <si>
    <t>2*1=2,000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</si>
  <si>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</si>
  <si>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SO 101.8.2</t>
  </si>
  <si>
    <t>Chráničky optických kabelů</t>
  </si>
  <si>
    <t xml:space="preserve">    SO 101.8.2</t>
  </si>
  <si>
    <t>Výkopová zemina - Zemina a kamení (17 05 04). K fakturaci této položky je třeba doložit vážní lístky ze skládky.</t>
  </si>
  <si>
    <t>objem zeminy - viz pol. 132738 
koeficient přepočtu m3 na tunu = 1,8 
455,175*1,8=819,315 [A] 
objem zeminy - viz pol. 113328 
koeficient přepočtu m3 na tunu = 1,8 
0,875*1,8=1,575 [B] 
Celkem: A+B=820,890 [C]</t>
  </si>
  <si>
    <t>objem viz pol. 113338 (přep. na T: m3*2,2) 
0,525*2,2=1,155 [A]</t>
  </si>
  <si>
    <t>02510</t>
  </si>
  <si>
    <t>KALIBRAČNÍ ZKOUŠKY</t>
  </si>
  <si>
    <t>TLAKOVÉ ZKOUŠKY</t>
  </si>
  <si>
    <t>pro překop vozovky II/152 v cca km 7,300 - odstranění podkladu vozovky II/152</t>
  </si>
  <si>
    <t>délka * šířka* tloušťka 
7*0,5*0,25=0,875 [A]</t>
  </si>
  <si>
    <t>pro překop komunikace v cca km 7,300  
Odvoz vybouraného materiálu na určené místo na základě dohody mezi investorem a dodavatelem. 
Vybouraný materiál bude odvezen do recyklačního dvora pro další využití.</t>
  </si>
  <si>
    <t>délka * šířka* tloušťka  
7*0,5*0,15=0,525 [A]</t>
  </si>
  <si>
    <t>Hloubka rýh bude 0,20 - 0,25 m (pod úrovní parapláně). Do rýh budou uloženy chráničky optických kabelů HDPE včetně podsypu a zásypu.  
Odvoz vykopané zeminy na skládku do dodavatelem určené vzdálenosti</t>
  </si>
  <si>
    <t>délka * šířka * hloubka rýhy pro uložení chrániček HDPE 
(5127+18+13+12+12)*0,35*0,25=453,425 [A] 
délka * šířka * hloubka rýhy v místě překopu vozovky v cca km 7,300 
7*0,5*0,5=1,750 [B] 
Celkem: A+B=455,175 [C]</t>
  </si>
  <si>
    <t>17120</t>
  </si>
  <si>
    <t>ULOŽENÍ SYPANINY DO NÁSYPŮ A NA SKLÁDKY BEZ ZHUTNĚNÍ</t>
  </si>
  <si>
    <t>uložení výkopu na skládku</t>
  </si>
  <si>
    <t>objem výkopu - viz pol. 132738 
455,175=455,175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</si>
  <si>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</si>
  <si>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MATERIÁL DO AKTIVNÍ ZÓNY konstrukce vozovky - zemina vhodná do aktivní zóny dle ČSN 73 6133:2010 - min. ze štěrku dobře zrněného GW tl. 500 mm 
- pod konstrukci vozovky v místě překopu v cca km 7,300</t>
  </si>
  <si>
    <t>délka * šířka * tloušťka 
7*0,5*0,5=1,750 [A]</t>
  </si>
  <si>
    <t>Požadavky a výsledné parametry dle ČSN 736133.  
Kompletní provedení včetně případného nákupu a dodávky potřebných materiálů, včetně všech souvisejících prací (např.natěžení, dopravy, uložení, hutnění, atp.).                               
Veškeré práce a použitý materiál musí být odsouhlasen TDI.</t>
  </si>
  <si>
    <t>lože z kam. fr. 4-8: (délka x šířka x výška lože) 
(5127+18+13+12+12)*0,35*0,05=90,685 [A] 
zásyp z kam. fr. 4-8: (délka x šířka x výška zásypu) 
(5127+18+13+12+12)*0,35*0,20=362,740 [B] 
Celkem: A+B=453,425 [C]</t>
  </si>
  <si>
    <t>vrstva ŠD typ A fr. 0/63 v tl. 250 mm dle Konstrukce C - provedení dle Vzor. příč. řezů  
- do konstrukce vozovky v místě překopu vozovky v km cca 7,300</t>
  </si>
  <si>
    <t>délka * šířka  
7*0,5=3,500 [A]</t>
  </si>
  <si>
    <t>vrstva ACP 22S, 50/70 tl. 100 mm z Konstrukce C dle vzorových příč. řezů 
- v konstrukci vozovky  II/152 v místě překopu v cca km 7,300</t>
  </si>
  <si>
    <t>délka * šířka 
7*0,5=3,500 [A]</t>
  </si>
  <si>
    <t>Přidružená stavební výroba</t>
  </si>
  <si>
    <t>702312</t>
  </si>
  <si>
    <t>ZAKRYTÍ KABELŮ VÝSTRAŽNOU FÓLIÍ ŠÍŘKY 33 CM</t>
  </si>
  <si>
    <t>kompletní provedení včetně nákupu a dopravy na stavbu</t>
  </si>
  <si>
    <t>5127+18+13+12+12=5 182,000 [A]</t>
  </si>
  <si>
    <t>1. Položka obsahuje: 
 – dodávku a montáž fólie 
 – přípravu podkladu pro osazení 
2. Položka neobsahuje: 
 X 
3. Způsob měření: 
Měří se metr délkový.</t>
  </si>
  <si>
    <t>742J15</t>
  </si>
  <si>
    <t>OCHRANNÁ TRUBKA OPTICKÉHO KABELU HDPE SVĚTLOST 10-40MM</t>
  </si>
  <si>
    <t>3x HDPE 40x33 modrá, oranžová, zelená  
- uloženy ve společném výkopu v zemním tělese - pod navrženou aktivní zónou  
- provedení - viz příloha D.101.1 Technická zpráva</t>
  </si>
  <si>
    <t>3*(5127+18+13+12+12)=15 546,000 [A]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</si>
  <si>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</si>
  <si>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87633</t>
  </si>
  <si>
    <t>CHRÁNIČKY Z TRUB PLASTOVÝCH DN DO 150MM</t>
  </si>
  <si>
    <t>Chráničky HDPE budou uloženy do plastových chrániček DN 110 s mim. přesahem 1,0 m za vozovku.</t>
  </si>
  <si>
    <t>délka - dle pol. 742J15  
5127+18+13+12+12=5 182,000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</si>
  <si>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</si>
  <si>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8988C</t>
  </si>
  <si>
    <t>KABELOVÉ KOMORY Z PLASTICKÝCH HMOT, UŽITNÝ OBJEM DO 0,35M3</t>
  </si>
  <si>
    <t>kabelové komory s 3M markerem na začátku a konci úseku, u sjezdů do vedlejších silnic a účelových komunikací - dle požadavku objednatele.</t>
  </si>
  <si>
    <t>na záčátku a konci úseku 
1+1=2,000 [A] 
u sjezdů na vedlejší komunikaci - v km 7,300; km 8,880; km 9,200; km 10,293  
1+1+1+1=4,000 [B] 
Celkem: A+B=6,000 [C]</t>
  </si>
  <si>
    <t>položka zahrnuje: 
- dodávku a osazení stupadel a žebříků 
- dodání  dílce  požadovaného  tvaru  a  vlastností,  jeho  skladování,  doprava  a  osazení  do  definitivní polohy, včetně komplexní technologie výroby a montáže dílců, ošetření a ochrana dílců,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položka nezahrnuje:  
- poklopy a mříže, vykazují se  samostatně v položkách č. 8991*. 
- kompletní vystrojení šachty, zejména kompletní kabelové lávky vč. veškerých podpůrných a uchycovacích prvků</t>
  </si>
  <si>
    <t>SO 101.9</t>
  </si>
  <si>
    <t>DIO</t>
  </si>
  <si>
    <t xml:space="preserve">  SO 101.9</t>
  </si>
  <si>
    <t>02710</t>
  </si>
  <si>
    <t>POMOC PRÁCE ZŘÍZ NEBO ZAJIŠŤ OBJÍŽĎKY A PŘÍSTUP CESTY</t>
  </si>
  <si>
    <t>náklady spojené s vyznačením objízdných tras, dočasných zastávek BUS, zajištění prostoru pro otáčení autobusů ve Slavěticích - viz PD, DIO 
zajištění kvalifikovaných osob na řízení provozu - seřízení světelné signalizace během III.et. výstavby</t>
  </si>
  <si>
    <t>zahrnuje veškeré náklady spojené s objednatelem požadovanými zařízeními</t>
  </si>
  <si>
    <t>91400</t>
  </si>
  <si>
    <t>DOČASNÉ ZAKRYTÍ NEBO OTOČENÍ STÁVAJÍCÍCH DOPRAVNÍCH ZNAČEK</t>
  </si>
  <si>
    <t>Zrušení platnosti stáv. dopr. značek během realizace I. a II. etapy výstavby. Viz E.1 Dopravně inženýrské opatření</t>
  </si>
  <si>
    <t>zrušení platnosti při I. + II.etapě: 
IS 3c "směr Slavětice" na II/392 1+1=2,000 [A] 
IS 3d "směr Dukovany" na II/399 1=1,000 [B] 
IS 3c "směr Dukovany" v obci Slavětice 1=1,000 [C] 
zrušení platnosti při II.etapě 
IS 3c "směr Brno" na účel. kom. u EDU 1=1,000 [D] 
Celkem: A+B+C+D=5,000 [E]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</si>
  <si>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</si>
  <si>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</si>
  <si>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</si>
  <si>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Montáž dopr. značek pro objízdné trasy a řízení dopravy včetně dopravy značek z místa skladu vlastníka. Umístění značek viz PD - Dopravně inženýrské opatření.</t>
  </si>
  <si>
    <t>při I. a II. etapě výstavby: 
19ks IS 11b  
9 ks B 1 
5 ks E 3a 
4ks E 12 
19+9+5+4=37,000 [A] 
při III. etapě výstavby 
2ks A 10 
2ks A 15 
1k sC 4a 
1ks C 4b 
2+2+1+1=6,000 [B] 
Celkem: A+B=43,000 [C]</t>
  </si>
  <si>
    <t>Demontáž dočasných dopr. značek pro vyznačení objížďky. Pol. zahrnuje odvoz zpět na místo vlastníka značek.  
Počet značek - viz pol. 914132</t>
  </si>
  <si>
    <t>43=43,000 [A]</t>
  </si>
  <si>
    <t>914139</t>
  </si>
  <si>
    <t>DOPRAV ZNAČKY ZÁKLAD VEL OCEL FÓLIE TŘ 2 - NÁJEMNÉ</t>
  </si>
  <si>
    <t>KSDEN</t>
  </si>
  <si>
    <t>nájemné za dočasné dopr. značení dle PD - Dopravně inženýrské opatření</t>
  </si>
  <si>
    <t>počet značek viz pol. 914132 
předpoklad délky realizace 365 dní 
43*365=15 695,000 [A]</t>
  </si>
  <si>
    <t>položka zahrnuje sazbu za pronájem dopravních značek a zařízení, počet jednotek je určen jako součin počtu značek a počtu dní použití</t>
  </si>
  <si>
    <t>915111</t>
  </si>
  <si>
    <t>VODOROVNÉ DOPRAVNÍ ZNAČENÍ BARVOU HLADKÉ - DODÁVKA A POKLÁDKA</t>
  </si>
  <si>
    <t>Dočasné vodorovné značení oranžovou barvou - příčná čára souvislá V5 během III.etapy výstavby - umístění dle PD, Dopravně inženýrské opatření.</t>
  </si>
  <si>
    <t>počet zn. V5*délka*šířka 
2*3,5*0,5=3,500 [A]</t>
  </si>
  <si>
    <t>915112</t>
  </si>
  <si>
    <t>VODOROVNÉ DOPRAVNÍ ZNAČENÍ BARVOU HLADKÉ - ODSTRANĚNÍ</t>
  </si>
  <si>
    <t>odstranění dočasného vodorov. zn. V5 dle pol. 915111</t>
  </si>
  <si>
    <t>plocha dle pol. 915111 
3,5=3,500 [A]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</si>
  <si>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</si>
  <si>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</si>
  <si>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</si>
  <si>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Dopravní světlo ke zn. A15 během III. etapy výstavby. Umístění na II/152 dle PD, Dopravně inženýrské opatření. 
Pol. zahrnuje montáž a přesun ze skladu majitele.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</si>
  <si>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</si>
  <si>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</si>
  <si>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</si>
  <si>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Demontáž výstraž. světla ke zn. A 15 během III. etapy výstavby. 
Pol. zahrnuje demontáž a odvoz do skladu vlastníka světla.</t>
  </si>
  <si>
    <t>Položka zahrnuje odstranění, demontáž a odklizení zařízení s odvozem na předepsané místo</t>
  </si>
  <si>
    <t>916119</t>
  </si>
  <si>
    <t>DOPRAV SVĚTLO VÝSTRAŽ SAMOSTATNÉ - NÁJEMNÉ</t>
  </si>
  <si>
    <t>Dopravní světlo ke zn. A 15 během III. etapy výstavby dle PD, Dopravně inženýrké opatření.</t>
  </si>
  <si>
    <t>počet světel*počet předpokládaných dní 
2*60=120,000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</si>
  <si>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</si>
  <si>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</si>
  <si>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</si>
  <si>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Světla u příčné uzávěry na II/152 - vždy na začátku a konci uzavírky (I. a II. etapa) nebo částečné uzavírky (III.etapa) 
Pol. zahrnuje montáž a dopravu ze skladu vlastníka</t>
  </si>
  <si>
    <t>916133</t>
  </si>
  <si>
    <t>DOPRAV SVĚTLO VÝSTRAŽ SOUPRAVA 5KS - DEMONTÁŽ</t>
  </si>
  <si>
    <t>světla u příčné uzávěry na II/152 během výstavby 
Pol. zahrnuje demontáž a přesun světel zpět na místo určené vlastníkem světel</t>
  </si>
  <si>
    <t>916139</t>
  </si>
  <si>
    <t>DOPRAVNÍ SVĚTLO VÝSTRAŽNÉ SOUPRAVA 5 KUSŮ - NÁJEMNÉ</t>
  </si>
  <si>
    <t>dopravní světla k příčné uzávěře na II/152 během výstavby</t>
  </si>
  <si>
    <t>počet světelných souprav*předpokládaný počet dní 
2*365=730,000 [A]</t>
  </si>
  <si>
    <t>916152</t>
  </si>
  <si>
    <t>SEMAFOROVÁ PŘENOSNÁ SOUPRAVA - MONTÁŽ S PŘESUNEM</t>
  </si>
  <si>
    <t>semafory pro řízení provozu na II/152 a výjezdu z EDU během III.etapy výstavby - viz PD, Dopravně inženýrské posouzení 
Pol. zahrnuje montáž a přesun soupravy ze skladu majitele</t>
  </si>
  <si>
    <t>umístění na II/152 
1+1=2,000 [A] 
umístění na výjezd z EDU 
1=1,000 [B] 
Celkem: A+B=3,000 [C]</t>
  </si>
  <si>
    <t>916153</t>
  </si>
  <si>
    <t>SEMAFOROVÁ PŘENOSNÁ SOUPRAVA - DEMONTÁŽ</t>
  </si>
  <si>
    <t>Demontáž a odvoz semaforů po dokončení III.etapy výstavby. Odvoz zpět do skladu vlastníka semaforů.</t>
  </si>
  <si>
    <t>počet semaforů dle pol. 916152 
3=3,000 [A]</t>
  </si>
  <si>
    <t>916159</t>
  </si>
  <si>
    <t>SEMAFOROVÁ PŘENOSNÁ SOUPRAVA - NÁJEMNÉ</t>
  </si>
  <si>
    <t>semafory pro řízení provozu během III.etapy výstavby - viz PD, Dopravně inženýrské opatření</t>
  </si>
  <si>
    <t>počet semaforů*počet předpokládaných dní 
3*60=180,000 [A]</t>
  </si>
  <si>
    <t>916322</t>
  </si>
  <si>
    <t>DOPRAVNÍ ZÁBRANY Z2 S FÓLIÍ TŘ 2 - MONTÁŽ S PŘESUNEM</t>
  </si>
  <si>
    <t>Dočasné dopravní zábrany Z2 během realizace I., II. a III. etapy výstavby.  
Pol. zahrnuje dopravu z místa pronájmu zábran Z2. 
Umístění a počet zábran Z2 - viz PD, Dopr. inž. opatření</t>
  </si>
  <si>
    <t>4=4,000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</si>
  <si>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</si>
  <si>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916323</t>
  </si>
  <si>
    <t>DOPRAVNÍ ZÁBRANY Z2 S FÓLIÍ TŘ 2 - DEMONTÁŽ</t>
  </si>
  <si>
    <t>Demontáž zábran Z2 z pol. 916322.  
Pol. zahrnuje odvoz zpět na místo vlastníka dopr. zábran.</t>
  </si>
  <si>
    <t>počet zn. z pol. 916322 
4=4,000 [A]</t>
  </si>
  <si>
    <t>916329</t>
  </si>
  <si>
    <t>DOPRAVNÍ ZÁBRANY Z2 S FÓLIÍ TŘ 2 - NÁJEMNÉ</t>
  </si>
  <si>
    <t>Pronájem dopravních zábran dle PD - Dopravně inž. opatření (DIO)</t>
  </si>
  <si>
    <t>Počet Z2 - viz PD, DIO 
4=4,000 [A] 
Předpokládaná doba (počet dní) realizace 
365=365,000 [B] 
A*B=1 460,000 [C]</t>
  </si>
  <si>
    <t>916362</t>
  </si>
  <si>
    <t>SMĚROVACÍ DESKY Z4 OBOUSTR S FÓLIÍ TŘ 2 - MONTÁŽ S PŘESUNEM</t>
  </si>
  <si>
    <t>Směrovací desky pro usměrnění dopravy během III.etapy výstavby - umístění de PD, Dopravně inženýrské opatření 
Pol. zahrnuje montáž a dopravu z místa skladu vlastníka desek.</t>
  </si>
  <si>
    <t>délka III.et. výstavby cca 400 m 
umístění desek po 10-ti metrech 
400/10=40,000 [A]</t>
  </si>
  <si>
    <t>916363</t>
  </si>
  <si>
    <t>SMĚROVACÍ DESKY Z4 OBOUSTR S FÓLIÍ TŘ 2 - DEMONTÁŽ</t>
  </si>
  <si>
    <t>Demontáž a odvoz směrovacích desek, použitých při III.et. výstavby, zpět do skladu vlastníka desek.</t>
  </si>
  <si>
    <t>počet dle pol. 916362 
40=40,000 [A]</t>
  </si>
  <si>
    <t>916369</t>
  </si>
  <si>
    <t>SMĚROVACÍ DESKY Z4 OBOUSTR S FÓLIÍ TŘ 2 - NÁJEMNÉ</t>
  </si>
  <si>
    <t>Směrové desky použité při III.et. výstavby - dle PD, Dopravně inž. opatření 
Pol. zahrnuje náhradu za poničené kusy desek.</t>
  </si>
  <si>
    <t>počet použitých desek*počet předpokládaných dní 
40*60=2 400,000 [A]</t>
  </si>
  <si>
    <t>SO 121</t>
  </si>
  <si>
    <t>Nástupiště a chodníky u BUS zálivů v km 8,810</t>
  </si>
  <si>
    <t>Úprava zemní pláně pod konstrukcí chodníku - viz Konstrukce E, Vzor. příč. řezy 
Předepsané únosnost zem. pláně - 30 MPa</t>
  </si>
  <si>
    <t>Levý chodník 
15*2,7+54*1,8=137,700 [A] 
Pravý chodník 
15*2,7+78*1,8=180,900 [B] 
Celkem: A+B=318,600 [C]</t>
  </si>
  <si>
    <t>vrstva ŠD typ A fr. 0-32 v tl. 0,15 m - Konstrukce E dle Vzor. příč. řezů</t>
  </si>
  <si>
    <t>chodník po levé straně 
šířka vrstvy ŠD * délka chodníku 
2,2*15+1,7*54=121,800 [A] 
chodník po pravé straně 
plocha průřezu vrstvy ŠD * délka chodníku 
2,2*15+1,7*78=165,600 [B] 
Celkem: A+B=287,400 [C]</t>
  </si>
  <si>
    <t>582611</t>
  </si>
  <si>
    <t>KRYTY Z BETON DLAŽDIC SE ZÁMKEM ŠEDÝCH TL 60MM DO LOŽE Z KAM</t>
  </si>
  <si>
    <t>Dlažba na chodníky a nástupiště BUS zastávek v km 8,810 - viz výkres Situace poz. kom. a Autobusové zastávky 
Lože z kam. drtě fr. 4-8 v tl. 30 mm - viz Konstrukce E</t>
  </si>
  <si>
    <t>Levý chodník 
2,2*15+1,5*54=114,000 [A] 
Pravý chodník 
2,2*15+1,5*78=150,000 [B] 
Celkem: A+B=264,000 [C]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</si>
  <si>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</si>
  <si>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</si>
  <si>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</si>
  <si>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pás podél nástupních hran BUS zastávek v km 8,810. Provedení viz výkres Autobusové zastávky. 
Lože z kam. drtě fr. 4-8 v tl. 30 mm - viz Konstrukce E</t>
  </si>
  <si>
    <t>2x nástupní hrana * šířka kontrast. pásu * délka nástupní hrany 
2*0,3*15=9,000 [A]</t>
  </si>
  <si>
    <t>58261A</t>
  </si>
  <si>
    <t>KRYTY Z BETON DLAŽDIC SE ZÁMKEM BAREV RELIÉF TL 60MM DO LOŽE Z KAM</t>
  </si>
  <si>
    <t>Signální pásy na BUS zastávkách a varovné pásy v místě sníženého chodníku - provedení dle výkresů Situace poz. kom. a Autobusové zastávky 
Lože z kam. drtě fr. 4-8 v tl. 30 mm - viz Konstrukce E</t>
  </si>
  <si>
    <t>signální pásy šířky 0,8 m 
0,8*1,7+0,8*1,7=2,720 [A] 
varovné pásy šířky 0,4 m 
0,4*5+0,4*5,5+0,4*5=6,200 [B] 
Celkem: A+B=8,920 [C]</t>
  </si>
  <si>
    <t>917223</t>
  </si>
  <si>
    <t>SILNIČNÍ A CHODNÍKOVÉ OBRUBY Z BETONOVÝCH OBRUBNÍKŮ ŠÍŘ 100MM</t>
  </si>
  <si>
    <t>Obrubník chodníkový 100x250x1000 do bet. lože C61/20n XF1 
Obrubník zvýšen +0,06 m nad dlažbu chodníku - přirozená vodící linie.  
Provedení dle Vzor. příč. řezů.</t>
  </si>
  <si>
    <t>chodník podél levého BUS zálivu 
75=75,000 [A] 
chodník podél pravého BUS zálivu + podél sjezdu 
95=95,000 [B] 
Celkem: A+B=170,000 [C]</t>
  </si>
  <si>
    <t>Obrubník silniční 150x250x1000 do CB lože C20/25n XF3. 
Obrubník zvýšený nad  vozovku + 0,15 m, v místě sníženého chodníku +0,02 m nad vozovku.</t>
  </si>
  <si>
    <t>Levý BUS záliv 
54=54,000 [A] 
Pravý BUS záliv+ chodník do sjezdu 
78=78,000 [B] 
Celkem: A+B=132,000 [C]</t>
  </si>
  <si>
    <t>91725</t>
  </si>
  <si>
    <t>NÁSTUPIŠTNÍ OBRUBNÍKY BETONOVÉ</t>
  </si>
  <si>
    <t>Kasselský obrubník do nástupní hrany zastávek. Rozměr obrubníku 290 x 400 x 1006 mm. Výška nástupní hrany bude 160 mm.   
CB lože - C20/25n XF3 tl. min. 100 mm 
Provedení dle Vzor. příč. řezů</t>
  </si>
  <si>
    <t>2 x BUS záliv * (délka nástupní hrany + 2 m přechodový obrubník) 
2*(15+2)=34,000 [A]</t>
  </si>
  <si>
    <t>SO 331</t>
  </si>
  <si>
    <t>Úprava meliorací</t>
  </si>
  <si>
    <t>POPLATKY ZA SKLÁDKU - ZEMINA A KAMENÍ</t>
  </si>
  <si>
    <t>1,8t/m3 
z položky 132738.1 
490,245=490,245 [A] 
z položky 132738.2 
83,2=83,200 [B] 
z položky 133738.1 
22,736=22,736 [C] 
z položky 133738.2 
25,6=25,600 [D] 
Celkem: A+B+C+D=621,781 [E] 
E*1,8=1 119,206 [F]</t>
  </si>
  <si>
    <t>POPLATKY ZA SKLÁDKU - BETON</t>
  </si>
  <si>
    <t>44kg/m 
z položky 969233 
294*0,044=12,936 [A]</t>
  </si>
  <si>
    <t>meliorace B 
194*1,15=223,100 [A] 
meliorace C 
100*1,15=115,000 [B] 
Celkem: A+B=338,100 [C] 
D.331.1 TECHNICKÁ ZPRÁVA 
D.331.2 SITUACE</t>
  </si>
  <si>
    <t>meliorace B 
194*1,15*0,15=33,465 [A] 
meliorace C 
100*1,15*0,15=17,250 [B] 
Celkem: A+B=50,715 [C] 
D.331.1 TECHNICKÁ ZPRÁVA 
D.331.2 SITUACE</t>
  </si>
  <si>
    <t>meliorace B 
194*1,15*1,45=323,495 [A] 
meliorace C 
100*1,15*1,45=166,750 [B] 
Celkem: A+B=490,245 [C] 
D.331.1 TECHNICKÁ ZPRÁVA 
D.331.2 SITUACE</t>
  </si>
  <si>
    <t>BUDE REALIZOVÁNO POUZE PŘI NALEZENÍ SBĚRNÉHO DRÉNU</t>
  </si>
  <si>
    <t>2*20*1,3*1,6=83,200 [A]</t>
  </si>
  <si>
    <t>133738</t>
  </si>
  <si>
    <t>HLOUBENÍ ŠACHET ZAPAŽ I NEPAŽ TŘ. I, ODVOZ NA SKLÁDKU DODAVATELE</t>
  </si>
  <si>
    <t>meliorace B 
5*1,4*1,4*1,45=14,210 [A] 
meliorace C 
3*1,4*1,4*1,45=8,526 [B] 
Celkem: A+B=22,736 [C] 
D.331.1 TECHNICKÁ ZPRÁVA 
D.331.2 SITUACE</t>
  </si>
  <si>
    <t>4*2*2*1,6=25,600 [A]</t>
  </si>
  <si>
    <t>štěrkopísek 0-63</t>
  </si>
  <si>
    <t>meliorace B 
194*1,15*0,75=167,325 [A] 
5*1,4*1,4*1,45=14,210 [B] 
meliorace C 
100*1,15*0,75=86,250 [C] 
3*1,4*1,4*1,45=8,526 [D] 
Celkem: A+B+C+D=276,311 [E] 
D.331.1 TECHNICKÁ ZPRÁVA 
D.331.2 SITUACE</t>
  </si>
  <si>
    <t>BUDE REALIZOVÁNO POUZE PŘI NALEZENÍ SBĚRNÉHO DRÉNU 
štěrkopísek 0-63</t>
  </si>
  <si>
    <t>2*20*1,3*0,7=36,400 [A] 
4*1*1*1,5=6,000 [B] 
Celkem: A+B=42,400 [C]</t>
  </si>
  <si>
    <t>štěrkopísek 0-22</t>
  </si>
  <si>
    <t>meliorace B 
194*1,15*0,45=100,395 [A] 
meliorace C 
100*1,15*0,45=51,750 [B] 
Celkem: A+B=152,145 [C] 
D.331.1 TECHNICKÁ ZPRÁVA 
D.331.2 SITUACE</t>
  </si>
  <si>
    <t>BUDE REALIZOVÁNO POUZE PŘI NALEZENÍ SBĚRNÉHO DRÉNU 
štěrkopísek 0-22</t>
  </si>
  <si>
    <t>2*20*1,3*0,6=31,200 [A]</t>
  </si>
  <si>
    <t>18232</t>
  </si>
  <si>
    <t>ROZPROSTŘENÍ ORNICE V ROVINĚ V TL DO 0,15M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</si>
  <si>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</si>
  <si>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</si>
  <si>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</si>
  <si>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</si>
  <si>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meliorace B 
194*1,15*0,1=22,310 [A] 
meliorace C 
100*1,15*0,1=11,500 [B] 
Celkem: A+B=33,810 [C] 
D.331.1 TECHNICKÁ ZPRÁVA 
D.331.2 SITUACE</t>
  </si>
  <si>
    <t>BUDE REALIZOVÁNO POUZE PŘI NALEZENÍ SBĚRNÉHO DRÉNU 
štěrkopísek 0-16</t>
  </si>
  <si>
    <t>2*20*1,3*0,1=5,200 [A] 
4*2*2*0,1=1,600 [B] 
Celkem: A+B=6,800 [C]</t>
  </si>
  <si>
    <t>PVC SN12</t>
  </si>
  <si>
    <t>meliorace B 
194=194,000 [A] 
meliorace C 
100=100,000 [B] 
Celkem: A+B=294,000 [C] 
D.331.1 TECHNICKÁ ZPRÁVA 
D.331.2 SITUACE</t>
  </si>
  <si>
    <t>87445</t>
  </si>
  <si>
    <t>POTRUBÍ Z TRUB PLASTOVÝCH ODPADNÍCH DN DO 300MM</t>
  </si>
  <si>
    <t>BUDE REALIZOVÁNO POUZE PŘI NALEZENÍ SBĚRNÉHO DRÉNU 
PVC SN12</t>
  </si>
  <si>
    <t>2*20=40,000 [A]</t>
  </si>
  <si>
    <t>894145</t>
  </si>
  <si>
    <t>ŠACHTY KANALIZAČNÍ Z BETON DÍLCŮ NA POTRUBÍ DN DO 300MM</t>
  </si>
  <si>
    <t>2*2=4,000 [A]</t>
  </si>
  <si>
    <t>894846</t>
  </si>
  <si>
    <t>ŠACHTY KANALIZAČNÍ PLASTOVÉ D 400MM</t>
  </si>
  <si>
    <t>meliorace B 
5=5,000 [A] 
meliorace C 
3=3,000 [B] 
Celkem: A+B=8,000 [C] 
D.331.1 TECHNICKÁ ZPRÁVA 
D.331.2 SITUACE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</si>
  <si>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</si>
  <si>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</si>
  <si>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</si>
  <si>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</si>
  <si>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</si>
  <si>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</si>
  <si>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</si>
  <si>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899692</t>
  </si>
  <si>
    <t>ZKOUŠKA VODOTĚSNOSTI ŠACHET</t>
  </si>
  <si>
    <t>899901</t>
  </si>
  <si>
    <t>PŘEPOJENÍ PŘÍPOJEK</t>
  </si>
  <si>
    <t>meliorace B 
2=2,000 [A] 
meliorace C 
2=2,000 [B] 
Celkem: A+B=4,000 [C] 
D.331.1 TECHNICKÁ ZPRÁVA 
D.331.2 SITUACE</t>
  </si>
  <si>
    <t>položka zahrnuje řez na potrubí, dodání a osazení příslušných tvarovek a armatur</t>
  </si>
  <si>
    <t>969233</t>
  </si>
  <si>
    <t>VYBOURÁNÍ POTRUBÍ DN DO 150MM KANALIZAČ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</si>
  <si>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</si>
  <si>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 351</t>
  </si>
  <si>
    <t>Přeložka vodovodu</t>
  </si>
  <si>
    <t>1,8t/m3 
z položky 132738 
366,038=366,038 [A] 
A*1,8=658,868 [B]</t>
  </si>
  <si>
    <t>96,32*1,3=125,216 [A] 
D.351.1 TECHNICKÁ ZPRÁVA 
D.351.2 SITUACE</t>
  </si>
  <si>
    <t>96,32*1,3*0,15=18,782 [A] 
D.351.1 TECHNICKÁ ZPRÁVA 
D.351.2 SITUACE</t>
  </si>
  <si>
    <t>117,32*1,3*2,4=366,038 [A] 
D.351.1 TECHNICKÁ ZPRÁVA 
D.351.2 SITUACE  
D.351.3 PODÉLNÝ PROFIL  
D.351.4 VZOROVÉ ULOŽENÍ POTRUBÍ</t>
  </si>
  <si>
    <t>117,32*1,3*1,55=236,400 [A] 
D.351.1 TECHNICKÁ ZPRÁVA 
D.351.2 SITUACE  
D.351.3 PODÉLNÝ PROFIL  
D.351.4 VZOROVÉ ULOŽENÍ POTRUBÍ</t>
  </si>
  <si>
    <t>117,32*1,3*0,6=91,510 [A] 
D.351.1 TECHNICKÁ ZPRÁVA 
D.351.2 SITUACE  
D.351.3 PODÉLNÝ PROFIL  
D.351.4 VZOROVÉ ULOŽENÍ POTRUBÍ</t>
  </si>
  <si>
    <t>117,32*1,3*0,1=15,252 [A] 
D.351.1 TECHNICKÁ ZPRÁVA 
D.351.2 SITUACE  
D.351.3 PODÉLNÝ PROFIL  
D.351.4 VZOROVÉ ULOŽENÍ POTRUBÍ</t>
  </si>
  <si>
    <t>72221</t>
  </si>
  <si>
    <t>VODOVODNÍ ARMATURY</t>
  </si>
  <si>
    <t>kolena 
4=4,000 [A] 
D.351.5 KLADEČSKÉ SCHÉMA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</si>
  <si>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ochrana potrubí nátěrem, včetně úpravy povrchu, případně izolací, nejsou-li tyto práce předmětem jiné položky 
- úprava, očištění a ošetření prostoru kolem instalace 
- provedení požadovaných (i etapových) tlakových zkoušek, proplachu a desinfekce potrubí.</t>
  </si>
  <si>
    <t>85145</t>
  </si>
  <si>
    <t>POTRUBÍ Z TRUB LITINOVÝCH TLAKOVÝCH HRDLOVÝCH DN DO 300MM</t>
  </si>
  <si>
    <t>TLT DN300</t>
  </si>
  <si>
    <t>117,32=117,320 [A] 
D.351.1 TECHNICKÁ ZPRÁVA 
D.351.2 SITUACE  
D.351.3 PODÉLNÝ PROFIL  
D.351.5 KLADEČSKÉ SCHÉMA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</si>
  <si>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</si>
  <si>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86657</t>
  </si>
  <si>
    <t>CHRÁNIČKY Z TRUB OCELOVÝCH DN DO 500MM</t>
  </si>
  <si>
    <t>21=21,000 [A] 
D.351.1 TECHNICKÁ ZPRÁVA 
D.351.2 SITUACE  
D.351.3 PODÉLNÝ PROFIL  
D.351.5 KLADEČSKÉ SCHÉMA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</si>
  <si>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</si>
  <si>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86845</t>
  </si>
  <si>
    <t>NASUNUTÍ POTRUBNÍ SEKCE DN DO 300MM DO OCELOVÉ CHRÁNIČKY</t>
  </si>
  <si>
    <t>položka zahrnuje: 
pojízdná sedla (objímky) 
případně předepsané utěsnění konců chráničky 
nezahrnuje dodávku potrubí</t>
  </si>
  <si>
    <t>891145</t>
  </si>
  <si>
    <t>ŠOUPÁTKA DN DO 300MM</t>
  </si>
  <si>
    <t>pouze při požadavku správce vodovodu</t>
  </si>
  <si>
    <t>- Položka zahrnuje kompletní montáž dle technologického předpisu, dodávku armatury, veškerou mimostaveništní a vnitrostaveništní dopravu.</t>
  </si>
  <si>
    <t>891945</t>
  </si>
  <si>
    <t>ZEMNÍ SOUPRAVY DN DO 300MM S POKLOPEM</t>
  </si>
  <si>
    <t>899308</t>
  </si>
  <si>
    <t>DOPLŇKY NA POTRUBÍ - SIGNALIZAČ VODIČ</t>
  </si>
  <si>
    <t>CYY 6mm2.</t>
  </si>
  <si>
    <t>117,32=117,320 [A] 
D.351.1 TECHNICKÁ ZPRÁVA 
D.351.2 SITUACE  
D.351.3 PODÉLNÝ PROFIL  
D.351.4 VZOROVÉ ULOŽENÍ POTRUBÍ 
D.351.5 KLADEČSKÉ SCHÉMA</t>
  </si>
  <si>
    <t>- Položka zahrnuje veškerý materiál, výrobky a polotovary, včetně mimostaveništní a vnitrostaveništní dopravy (rovněž přesuny), včetně naložení a složení,případně s uložením.  
- položka signalizační vodič zahrnuje i kontrolní vývody.</t>
  </si>
  <si>
    <t>fólie bílé barvy s nápisem „VODA“.</t>
  </si>
  <si>
    <t>117,32=117,320 [A] 
D.351.1 TECHNICKÁ ZPRÁVA 
D.351.4 VZOROVÉ ULOŽENÍ POTRUBÍ</t>
  </si>
  <si>
    <t>899651</t>
  </si>
  <si>
    <t>TLAKOVÉ ZKOUŠKY POTRUBÍ DN DO 300MM</t>
  </si>
  <si>
    <t>117,32=117,320 [A] 
D.351.1 TECHNICKÁ ZPRÁVA</t>
  </si>
  <si>
    <t>899652</t>
  </si>
  <si>
    <t>ZKOUŠKA VODOTĚSNOSTI POTRUBÍ DN DO 300MM</t>
  </si>
  <si>
    <t>89975</t>
  </si>
  <si>
    <t>PROPLACH A DEZINFEKCE VODOVODNÍHO POTRUBÍ DN DO 300MM</t>
  </si>
  <si>
    <t>- napuštění a vypuštění vody, dodání vody a dezinfekčního prostředku, bakteriologický rozbor vody.</t>
  </si>
  <si>
    <t>969145</t>
  </si>
  <si>
    <t>VYBOURÁNÍ POTRUBÍ DN DO 300MM VODOVODNÍCH</t>
  </si>
  <si>
    <t>117,32=117,320 [A] 
D.351.1 TECHNICKÁ ZPRÁVA 
D.351.2 SITUACE</t>
  </si>
  <si>
    <t>SO 461</t>
  </si>
  <si>
    <t>Přeložka optického sdělovacího vedení ČEZ EDU</t>
  </si>
  <si>
    <t>SO 461 - Přeložka - podrobnosti viz Seznam položek v Příloze</t>
  </si>
  <si>
    <t>SO 462</t>
  </si>
  <si>
    <t>Přeložka metalického sdělovacího vedení ČEZ ICT</t>
  </si>
  <si>
    <t>SO 462 - Přeložka - podrobnosti viz Seznam položek v Příloze</t>
  </si>
  <si>
    <t>SO 463</t>
  </si>
  <si>
    <t>Přeložka optického sdělovacího vedení ČEZ ICT</t>
  </si>
  <si>
    <t>SO 463 - Přeložka - podrobnosti viz Seznam položek v Příloze</t>
  </si>
  <si>
    <t>SO 801</t>
  </si>
  <si>
    <t>Vegetační úpravy</t>
  </si>
  <si>
    <t>111208</t>
  </si>
  <si>
    <t>ODSTRANĚNÍ KŘOVIN S ODVOZEM NA SKLÁDKU DODAVATELE</t>
  </si>
  <si>
    <t>Odstranění náletů a křovin dle Situace vegetačních úprav - kácení a Přílohy č.2 k SO 801 Tech. zpráva 
Tento odpad bude zpracován štěpkovačem s následným využitím jako surovinové skladby kompostů v kompostárně. Pokud nebude možné tento rostlinný odpad využít v kompostárně, bude využit v zařízení na energetické využívání odpadů.</t>
  </si>
  <si>
    <t>1900=1 900,000 [A]</t>
  </si>
  <si>
    <t>odstranění křovin a stromů do průměru 100 mm 
doprava dřevin na předepsanou vzdálenost 
spálení na hromadách nebo štěpkování</t>
  </si>
  <si>
    <t>112018</t>
  </si>
  <si>
    <t>KÁCENÍ STROMŮ D KMENE DO 0,5M S ODSTRANĚNÍM PAŘEZŮ, ODVOZ</t>
  </si>
  <si>
    <t>kácení stromů do D 0,5 m - viz seznam kácených dřevin viz "Situace vegetačních úprav - kácení" a "Tech. zpráva - SO 801 Vegetační úpravy vč. příloh" 
Zhotovitel v celkové ceně díla zohlední možnost následného využití dřeva. Odvoz a uložení dřeva zajistí zhotovitel.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</t>
  </si>
  <si>
    <t>18=18,000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</si>
  <si>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jejich drcení/štěpkování, případně další práce s nimi dle pokynů zadávací dokumentace 
- zásyp jam po pařezech</t>
  </si>
  <si>
    <t>112028</t>
  </si>
  <si>
    <t>KÁCENÍ STROMŮ D KMENE DO 0,9M S ODSTRANĚNÍM PAŘEZŮ, ODVOZ</t>
  </si>
  <si>
    <t>kácení stromů do D 0,9 m - seznam kácených dřevin viz "Situace vegetačních úprav - kácení" a "Tech. zpráva - SO 801 Vegetační úpravy vč. příloh" 
Zhotovitel v celkové ceně díla zohlední možnost následného využití dřeva. Odvoz a uložení dřeva zajistí zhotovitel. 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  
Množství položky bylo upraveno na základě zjištění skácení některých stromů v době těsně před zahájením VZ, bude čerpáno dle skutečně pokácených stromů dle souhlasu TD, nacenění proveďte dle počtu v soupisu prací, nikoli dle údajů ve výkresové části SO 801, výkresová část nebyla upravována.</t>
  </si>
  <si>
    <t>3=3,000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</si>
  <si>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jejich štěpkování/drcení, případně další práce s nimi dle pokynů zadávací dokumentace 
- zásyp jam po pařezech</t>
  </si>
  <si>
    <t>112038</t>
  </si>
  <si>
    <t>KÁCENÍ STROMŮ D KMENE PŘES 0,9M S ODSTR PAŘEZŮ, ODVOZ</t>
  </si>
  <si>
    <t>kácení stromů přes D 0,9 m - seznam kácených dřevin viz "Situace vegetačních úprav - kácení" a "Tech. zpráva - SO 801 Vegetační úpravy vč. příloh" 
Zhotovitel v celkové ceně díla zohlední možnost následného využití dřeva. Odvoz a uložení dřeva zajistí zhotovitel.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</t>
  </si>
  <si>
    <t>112048</t>
  </si>
  <si>
    <t>KÁCENÍ STROMŮ D KMENE DO 0,3M S ODSTRANĚNÍM PAŘEZŮ, ODVOZ</t>
  </si>
  <si>
    <t>odstranění stromů a keřů do D 0,3 m - seznam kácených dřevin viz "Situace vegetačních úprav - kácení" a "Tech. zpráva - SO 801 Vegetační úpravy vč. příloh"  
Zhotovitel v celkové ceně díla zohlední možnost následného využití dřeva. Odvoz a uložení dřeva zajistí zhotovitel.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 
Množství položky bylo upraveno na základě zjištění skácení některých stromů v době těsně před zahájením VZ, bude čerpáno dle skutečně pokácených stromů dle souhlasu TD, nacenění proveďte dle počtu v soupisu prací, nikoli dle údajů ve výkresové části SO 801, výkresová část nebyla upravována.</t>
  </si>
  <si>
    <t>solitérní stromy 
127-45=82,000 [A] 
keře a porosty 
96-4=92,000 [B] 
Celkem: A+B=174,000 [C]</t>
  </si>
  <si>
    <t>112218</t>
  </si>
  <si>
    <t>ODSTRANĚNÍ PAŘEZŮ D DO 0,5M, ODVOZ</t>
  </si>
  <si>
    <t>odstranění pařezů dříve skácených stromů - v km 10,925 vlevo a v km 9,100 vpravo a jejich odvoz  
viz Situace vegetačních úprav - kácení  
Pařezy a kořeny budou zpracovány štěpkovačem nebo drtičem s následným využitím jako surovinové skladby kompostů v kompostárně. Pokud nebude možné tento odpad využít v kompostárně, bude využit v zařízení na energetické využívání odpadů.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</si>
  <si>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jejich štěpkování/drcení, případně další práce s nimi dle pokynů zadávací dokumentace 
- zásyp jam po pařezech.</t>
  </si>
  <si>
    <t>18214</t>
  </si>
  <si>
    <t>ÚPRAVA POVRCHŮ SROVNÁNÍM ÚZEMÍ V TL DO 0,25M</t>
  </si>
  <si>
    <t>srovnání terénu pro novou výsadbu - viz Situace vegetačních úprav - nová výsadba</t>
  </si>
  <si>
    <t>v km 8,300 - 8,440 
450+400=850,000 [C] 
v km 8,790 - 8,825 
150+100=250,000 [B] 
v km 10,800 - 11,00 
2000+1100=3 100,000 [A] 
Celkem: C+B+A=4 200,000 [D]</t>
  </si>
  <si>
    <t>položka zahrnuje srovnání výškových rozdílů terénu</t>
  </si>
  <si>
    <t>Založení trvaního porostu na upravených a předem ohumusovaných svazích zemního tělesa a příkopu 
Zalévání během stavby a první pokosení.</t>
  </si>
  <si>
    <t>vpravo od vozovky III/152 
21700=21 700,000 [A] 
vlevo od vozovky II/152 
22250=22 250,000 [B] 
Celkem: A+B=43 950,000 [C]</t>
  </si>
  <si>
    <t>184722</t>
  </si>
  <si>
    <t>ZDRAVOTNÍ ŘEZ VĚTVÍ STROMŮ KMENE D DO 90CM</t>
  </si>
  <si>
    <t>prořez stromu v km 7,330 vpravo; č. dřeviny 25 - viz Situace vegetačních úprav - kácení a příloha č.1 k SO 801 Tech. zprávě 
- včetně likvidace větví 
- provedení pod odborným dohledem</t>
  </si>
  <si>
    <t>zahrnuje: 
odstranění větví suchých a odumírajících 
odstranění větví nevhodných po stránce tvaru a budoucího vývoje koruny 
odstranění větví napadených patogenními organismy 
odstranění větví se silně sníženou vitalitou 
odstranění sekundárních výhonů</t>
  </si>
  <si>
    <t>18481</t>
  </si>
  <si>
    <t>OCHRANA STROMŮ BEDNĚNÍM</t>
  </si>
  <si>
    <t>ochrana stávajících stromů</t>
  </si>
  <si>
    <t>dl.*š.*počet stromů 
1,5*1,5*30=67,500 [A]</t>
  </si>
  <si>
    <t>položka zahrnuje veškerý materiál, výrobky a polotovary, včetně mimostaveništní a vnitrostaveništní dopravy (rovněž přesuny), včetně naložení a složení, případně s uložením</t>
  </si>
  <si>
    <t>184B15</t>
  </si>
  <si>
    <t>VYSAZOVÁNÍ STROMŮ LISTNATÝCH S BALEM OBVOD KMENE DO 16CM, PODCHOZÍ VÝŠ MIN 2,4M</t>
  </si>
  <si>
    <t>umístění nových dřevin - viz Situace veg. úprav - nová výsadba 
seznam dřevin k výsadbě - Příloha č.3 v Tech. zprávě SO 801 
Stromy budou sázeny do jam 0,7 x 0,7 m, hloubky 0,8 m. Vysazeny budou mezi tři odkorněné, do země upevněné kůly tl. 0,07m, délky 3 m. Po vysázení budou dřeviny vydatně zality. Mísy stromů budou po výsadbě pokryty mulčovací vrstvou z drcené kůry v tl. 0,1m.</t>
  </si>
  <si>
    <t>lípa malolistá - tilia cordata - 41 ks (výsadba v km 10,800 - 11,000 dle Situace nové výsadby) 
jírovec maďal - aesculus hippocastanum - 35 ks (výsadba v km 10,800 - 11,000 dle Situace nové výsadby) 
javor klen - acer pseudoplatanus - 12 ks (výsadba v km 10,800 - 11,000 dle Situace nové výsadby) 
čimišník stromovitý - caragana arborescens 'walker' - 67 ks (výsadba v km 8,300 - 8,820 dle Situace nové výsadby) 
41+35+12+67=155,000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</si>
  <si>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</si>
  <si>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</si>
  <si>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</si>
  <si>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vysazených stromů během stavby. 
Pravidelná zálivka stromů ve vegetačním období (jaro až podzim) - min. 1x za 14 dnů a dle počasí (v suchém období při vysokých teplotách 1x za 7 dní).</t>
  </si>
  <si>
    <t>počet stromů 155 ks 
počet zálivky 3x  
zálivka 1 stromu - 10 litrů vody 
155*3*0,01=4,650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</si>
</sst>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sharedStrings" Target="sharedStrings.xml" /><Relationship Id="rId2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0+C10+C11+C26+C27+C28+C29+C30+C31+C32</f>
      </c>
      <c s="1"/>
      <c s="1"/>
    </row>
    <row r="7" spans="1:5" ht="12.75" customHeight="1">
      <c r="A7" s="1"/>
      <c s="4" t="s">
        <v>5</v>
      </c>
      <c s="7">
        <f>0+E10+E11+E26+E27+E28+E29+E30+E31+E32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128</v>
      </c>
      <c s="20" t="s">
        <v>129</v>
      </c>
      <c s="21">
        <f>0+C12+C13+C14+C15+C18+C19+C20+C21+C22+C25</f>
      </c>
      <c s="21">
        <f>0+D12+D13+D14+D15+D18+D19+D20+D21+D22+D25</f>
      </c>
      <c s="21">
        <f>0+E12+E13+E14+E15+E18+E19+E20+E21+E22+E25</f>
      </c>
    </row>
    <row r="12" spans="1:5" ht="12.75" customHeight="1">
      <c r="A12" s="42" t="s">
        <v>133</v>
      </c>
      <c s="42" t="s">
        <v>132</v>
      </c>
      <c s="43">
        <f>'SO 101_SO 101.0'!I3</f>
      </c>
      <c s="43">
        <f>'SO 101_SO 101.0'!O2</f>
      </c>
      <c s="43">
        <f>C12+D12</f>
      </c>
    </row>
    <row r="13" spans="1:5" ht="12.75" customHeight="1">
      <c r="A13" s="42" t="s">
        <v>165</v>
      </c>
      <c s="42" t="s">
        <v>164</v>
      </c>
      <c s="43">
        <f>'SO 101_SO 101.1'!I3</f>
      </c>
      <c s="43">
        <f>'SO 101_SO 101.1'!O2</f>
      </c>
      <c s="43">
        <f>C13+D13</f>
      </c>
    </row>
    <row r="14" spans="1:5" ht="12.75" customHeight="1">
      <c r="A14" s="42" t="s">
        <v>313</v>
      </c>
      <c s="42" t="s">
        <v>312</v>
      </c>
      <c s="43">
        <f>'SO 101_SO 101.2'!I3</f>
      </c>
      <c s="43">
        <f>'SO 101_SO 101.2'!O2</f>
      </c>
      <c s="43">
        <f>C14+D14</f>
      </c>
    </row>
    <row r="15" spans="1:5" ht="12.75" customHeight="1">
      <c r="A15" s="42" t="s">
        <v>412</v>
      </c>
      <c s="42" t="s">
        <v>408</v>
      </c>
      <c s="43">
        <f>0+C16+C17</f>
      </c>
      <c s="43">
        <f>0+D16+D17</f>
      </c>
      <c s="43">
        <f>0+E16+E17</f>
      </c>
    </row>
    <row r="16" spans="1:5" ht="12.75" customHeight="1">
      <c r="A16" s="42" t="s">
        <v>413</v>
      </c>
      <c s="42" t="s">
        <v>411</v>
      </c>
      <c s="43">
        <f>'SO 101_SO 101.3_SO 101.3.1'!I3</f>
      </c>
      <c s="43">
        <f>'SO 101_SO 101.3_SO 101.3.1'!O2</f>
      </c>
      <c s="43">
        <f>C16+D16</f>
      </c>
    </row>
    <row r="17" spans="1:5" ht="12.75" customHeight="1">
      <c r="A17" s="42" t="s">
        <v>477</v>
      </c>
      <c s="42" t="s">
        <v>476</v>
      </c>
      <c s="43">
        <f>'SO 101_SO 101.3_SO 101.3.2'!I3</f>
      </c>
      <c s="43">
        <f>'SO 101_SO 101.3_SO 101.3.2'!O2</f>
      </c>
      <c s="43">
        <f>C17+D17</f>
      </c>
    </row>
    <row r="18" spans="1:5" ht="12.75" customHeight="1">
      <c r="A18" s="42" t="s">
        <v>510</v>
      </c>
      <c s="42" t="s">
        <v>509</v>
      </c>
      <c s="43">
        <f>'SO 101_SO 101.4'!I3</f>
      </c>
      <c s="43">
        <f>'SO 101_SO 101.4'!O2</f>
      </c>
      <c s="43">
        <f>C18+D18</f>
      </c>
    </row>
    <row r="19" spans="1:5" ht="12.75" customHeight="1">
      <c r="A19" s="42" t="s">
        <v>551</v>
      </c>
      <c s="42" t="s">
        <v>550</v>
      </c>
      <c s="43">
        <f>'SO 101_SO 101.5'!I3</f>
      </c>
      <c s="43">
        <f>'SO 101_SO 101.5'!O2</f>
      </c>
      <c s="43">
        <f>C19+D19</f>
      </c>
    </row>
    <row r="20" spans="1:5" ht="12.75" customHeight="1">
      <c r="A20" s="42" t="s">
        <v>619</v>
      </c>
      <c s="42" t="s">
        <v>618</v>
      </c>
      <c s="43">
        <f>'SO 101_SO 101.6'!I3</f>
      </c>
      <c s="43">
        <f>'SO 101_SO 101.6'!O2</f>
      </c>
      <c s="43">
        <f>C20+D20</f>
      </c>
    </row>
    <row r="21" spans="1:5" ht="12.75" customHeight="1">
      <c r="A21" s="42" t="s">
        <v>650</v>
      </c>
      <c s="42" t="s">
        <v>649</v>
      </c>
      <c s="43">
        <f>'SO 101_SO 101.7'!I3</f>
      </c>
      <c s="43">
        <f>'SO 101_SO 101.7'!O2</f>
      </c>
      <c s="43">
        <f>C21+D21</f>
      </c>
    </row>
    <row r="22" spans="1:5" ht="12.75" customHeight="1">
      <c r="A22" s="42" t="s">
        <v>678</v>
      </c>
      <c s="42" t="s">
        <v>675</v>
      </c>
      <c s="43">
        <f>0+C23+C24</f>
      </c>
      <c s="43">
        <f>0+D23+D24</f>
      </c>
      <c s="43">
        <f>0+E23+E24</f>
      </c>
    </row>
    <row r="23" spans="1:5" ht="12.75" customHeight="1">
      <c r="A23" s="42" t="s">
        <v>679</v>
      </c>
      <c s="42" t="s">
        <v>677</v>
      </c>
      <c s="43">
        <f>'SO 101_SO 101.8_SO 101.8.1'!I3</f>
      </c>
      <c s="43">
        <f>'SO 101_SO 101.8_SO 101.8.1'!O2</f>
      </c>
      <c s="43">
        <f>C23+D23</f>
      </c>
    </row>
    <row r="24" spans="1:5" ht="12.75" customHeight="1">
      <c r="A24" s="42" t="s">
        <v>707</v>
      </c>
      <c s="42" t="s">
        <v>706</v>
      </c>
      <c s="43">
        <f>'SO 101_SO 101.8_SO 101.8.2'!I3</f>
      </c>
      <c s="43">
        <f>'SO 101_SO 101.8_SO 101.8.2'!O2</f>
      </c>
      <c s="43">
        <f>C24+D24</f>
      </c>
    </row>
    <row r="25" spans="1:5" ht="12.75" customHeight="1">
      <c r="A25" s="42" t="s">
        <v>756</v>
      </c>
      <c s="42" t="s">
        <v>755</v>
      </c>
      <c s="43">
        <f>'SO 101_SO 101.9'!I3</f>
      </c>
      <c s="43">
        <f>'SO 101_SO 101.9'!O2</f>
      </c>
      <c s="43">
        <f>C25+D25</f>
      </c>
    </row>
    <row r="26" spans="1:5" ht="12.75" customHeight="1">
      <c r="A26" s="20" t="s">
        <v>847</v>
      </c>
      <c s="20" t="s">
        <v>848</v>
      </c>
      <c s="21">
        <f>'SO 121'!I3</f>
      </c>
      <c s="21">
        <f>'SO 121'!O2</f>
      </c>
      <c s="21">
        <f>C26+D26</f>
      </c>
    </row>
    <row r="27" spans="1:5" ht="12.75" customHeight="1">
      <c r="A27" s="20" t="s">
        <v>876</v>
      </c>
      <c s="20" t="s">
        <v>877</v>
      </c>
      <c s="21">
        <f>'SO 331'!I3</f>
      </c>
      <c s="21">
        <f>'SO 331'!O2</f>
      </c>
      <c s="21">
        <f>C27+D27</f>
      </c>
    </row>
    <row r="28" spans="1:5" ht="12.75" customHeight="1">
      <c r="A28" s="20" t="s">
        <v>936</v>
      </c>
      <c s="20" t="s">
        <v>937</v>
      </c>
      <c s="21">
        <f>'SO 351'!I3</f>
      </c>
      <c s="21">
        <f>'SO 351'!O2</f>
      </c>
      <c s="21">
        <f>C28+D28</f>
      </c>
    </row>
    <row r="29" spans="1:5" ht="12.75" customHeight="1">
      <c r="A29" s="20" t="s">
        <v>985</v>
      </c>
      <c s="20" t="s">
        <v>986</v>
      </c>
      <c s="21">
        <f>'SO 461'!I3</f>
      </c>
      <c s="21">
        <f>'SO 461'!O2</f>
      </c>
      <c s="21">
        <f>C29+D29</f>
      </c>
    </row>
    <row r="30" spans="1:5" ht="12.75" customHeight="1">
      <c r="A30" s="20" t="s">
        <v>988</v>
      </c>
      <c s="20" t="s">
        <v>989</v>
      </c>
      <c s="21">
        <f>'SO 462'!I3</f>
      </c>
      <c s="21">
        <f>'SO 462'!O2</f>
      </c>
      <c s="21">
        <f>C30+D30</f>
      </c>
    </row>
    <row r="31" spans="1:5" ht="12.75" customHeight="1">
      <c r="A31" s="20" t="s">
        <v>991</v>
      </c>
      <c s="20" t="s">
        <v>992</v>
      </c>
      <c s="21">
        <f>'SO 463'!I3</f>
      </c>
      <c s="21">
        <f>'SO 463'!O2</f>
      </c>
      <c s="21">
        <f>C31+D31</f>
      </c>
    </row>
    <row r="32" spans="1:5" ht="12.75" customHeight="1">
      <c r="A32" s="20" t="s">
        <v>994</v>
      </c>
      <c s="20" t="s">
        <v>995</v>
      </c>
      <c s="21">
        <f>'SO 801'!I3</f>
      </c>
      <c s="21">
        <f>'SO 801'!O2</f>
      </c>
      <c s="21">
        <f>C32+D32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0+O9+O14+O23+O28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617</v>
      </c>
      <c s="41">
        <f>0+I9+I14+I23+I28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617</v>
      </c>
      <c s="6"/>
      <c s="18" t="s">
        <v>618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134</v>
      </c>
      <c s="25" t="s">
        <v>29</v>
      </c>
      <c s="30" t="s">
        <v>135</v>
      </c>
      <c s="31" t="s">
        <v>136</v>
      </c>
      <c s="32">
        <v>4.8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51">
      <c r="A11" s="34" t="s">
        <v>50</v>
      </c>
      <c r="E11" s="35" t="s">
        <v>168</v>
      </c>
    </row>
    <row r="12" spans="1:5" ht="51">
      <c r="A12" s="36" t="s">
        <v>52</v>
      </c>
      <c r="E12" s="37" t="s">
        <v>620</v>
      </c>
    </row>
    <row r="13" spans="1:5" ht="25.5">
      <c r="A13" t="s">
        <v>54</v>
      </c>
      <c r="E13" s="35" t="s">
        <v>139</v>
      </c>
    </row>
    <row r="14" spans="1:18" ht="12.75" customHeight="1">
      <c r="A14" s="6" t="s">
        <v>43</v>
      </c>
      <c s="6"/>
      <c s="39" t="s">
        <v>29</v>
      </c>
      <c s="6"/>
      <c s="27" t="s">
        <v>140</v>
      </c>
      <c s="6"/>
      <c s="6"/>
      <c s="6"/>
      <c s="40">
        <f>0+Q14</f>
      </c>
      <c r="O14">
        <f>0+R14</f>
      </c>
      <c r="Q14">
        <f>0+I15+I19</f>
      </c>
      <c>
        <f>0+O15+O19</f>
      </c>
    </row>
    <row r="15" spans="1:16" ht="25.5">
      <c r="A15" s="25" t="s">
        <v>45</v>
      </c>
      <c s="29" t="s">
        <v>23</v>
      </c>
      <c s="29" t="s">
        <v>621</v>
      </c>
      <c s="25" t="s">
        <v>47</v>
      </c>
      <c s="30" t="s">
        <v>622</v>
      </c>
      <c s="31" t="s">
        <v>123</v>
      </c>
      <c s="32">
        <v>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623</v>
      </c>
    </row>
    <row r="17" spans="1:5" ht="25.5">
      <c r="A17" s="36" t="s">
        <v>52</v>
      </c>
      <c r="E17" s="37" t="s">
        <v>624</v>
      </c>
    </row>
    <row r="18" spans="1:5" ht="369.75">
      <c r="A18" t="s">
        <v>54</v>
      </c>
      <c r="E18" s="35" t="s">
        <v>145</v>
      </c>
    </row>
    <row r="19" spans="1:16" ht="12.75">
      <c r="A19" s="25" t="s">
        <v>45</v>
      </c>
      <c s="29" t="s">
        <v>22</v>
      </c>
      <c s="29" t="s">
        <v>625</v>
      </c>
      <c s="25" t="s">
        <v>47</v>
      </c>
      <c s="30" t="s">
        <v>626</v>
      </c>
      <c s="31" t="s">
        <v>123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627</v>
      </c>
    </row>
    <row r="21" spans="1:5" ht="12.75">
      <c r="A21" s="36" t="s">
        <v>52</v>
      </c>
      <c r="E21" s="37" t="s">
        <v>628</v>
      </c>
    </row>
    <row r="22" spans="1:5" ht="204">
      <c r="A22" t="s">
        <v>54</v>
      </c>
      <c r="E22" s="35" t="s">
        <v>629</v>
      </c>
    </row>
    <row r="23" spans="1:18" ht="12.75" customHeight="1">
      <c r="A23" s="6" t="s">
        <v>43</v>
      </c>
      <c s="6"/>
      <c s="39" t="s">
        <v>23</v>
      </c>
      <c s="6"/>
      <c s="27" t="s">
        <v>157</v>
      </c>
      <c s="6"/>
      <c s="6"/>
      <c s="6"/>
      <c s="40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33</v>
      </c>
      <c s="29" t="s">
        <v>630</v>
      </c>
      <c s="25" t="s">
        <v>47</v>
      </c>
      <c s="30" t="s">
        <v>631</v>
      </c>
      <c s="31" t="s">
        <v>123</v>
      </c>
      <c s="32">
        <v>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25.5">
      <c r="A25" s="34" t="s">
        <v>50</v>
      </c>
      <c r="E25" s="35" t="s">
        <v>632</v>
      </c>
    </row>
    <row r="26" spans="1:5" ht="25.5">
      <c r="A26" s="36" t="s">
        <v>52</v>
      </c>
      <c r="E26" s="37" t="s">
        <v>633</v>
      </c>
    </row>
    <row r="27" spans="1:5" ht="369.75">
      <c r="A27" t="s">
        <v>54</v>
      </c>
      <c r="E27" s="35" t="s">
        <v>634</v>
      </c>
    </row>
    <row r="28" spans="1:18" ht="12.75" customHeight="1">
      <c r="A28" s="6" t="s">
        <v>43</v>
      </c>
      <c s="6"/>
      <c s="39" t="s">
        <v>40</v>
      </c>
      <c s="6"/>
      <c s="27" t="s">
        <v>250</v>
      </c>
      <c s="6"/>
      <c s="6"/>
      <c s="6"/>
      <c s="40">
        <f>0+Q28</f>
      </c>
      <c r="O28">
        <f>0+R28</f>
      </c>
      <c r="Q28">
        <f>0+I29+I33+I37</f>
      </c>
      <c>
        <f>0+O29+O33+O37</f>
      </c>
    </row>
    <row r="29" spans="1:16" ht="25.5">
      <c r="A29" s="25" t="s">
        <v>45</v>
      </c>
      <c s="29" t="s">
        <v>35</v>
      </c>
      <c s="29" t="s">
        <v>635</v>
      </c>
      <c s="25" t="s">
        <v>636</v>
      </c>
      <c s="30" t="s">
        <v>637</v>
      </c>
      <c s="31" t="s">
        <v>97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38.25">
      <c r="A30" s="34" t="s">
        <v>50</v>
      </c>
      <c r="E30" s="35" t="s">
        <v>638</v>
      </c>
    </row>
    <row r="31" spans="1:5" ht="25.5">
      <c r="A31" s="36" t="s">
        <v>52</v>
      </c>
      <c r="E31" s="37" t="s">
        <v>639</v>
      </c>
    </row>
    <row r="32" spans="1:5" ht="63.75">
      <c r="A32" t="s">
        <v>54</v>
      </c>
      <c r="E32" s="35" t="s">
        <v>640</v>
      </c>
    </row>
    <row r="33" spans="1:16" ht="12.75">
      <c r="A33" s="25" t="s">
        <v>45</v>
      </c>
      <c s="29" t="s">
        <v>37</v>
      </c>
      <c s="29" t="s">
        <v>641</v>
      </c>
      <c s="25" t="s">
        <v>636</v>
      </c>
      <c s="30" t="s">
        <v>642</v>
      </c>
      <c s="31" t="s">
        <v>97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643</v>
      </c>
    </row>
    <row r="35" spans="1:5" ht="25.5">
      <c r="A35" s="36" t="s">
        <v>52</v>
      </c>
      <c r="E35" s="37" t="s">
        <v>644</v>
      </c>
    </row>
    <row r="36" spans="1:5" ht="25.5">
      <c r="A36" t="s">
        <v>54</v>
      </c>
      <c r="E36" s="35" t="s">
        <v>590</v>
      </c>
    </row>
    <row r="37" spans="1:16" ht="25.5">
      <c r="A37" s="25" t="s">
        <v>45</v>
      </c>
      <c s="29" t="s">
        <v>74</v>
      </c>
      <c s="29" t="s">
        <v>306</v>
      </c>
      <c s="25" t="s">
        <v>47</v>
      </c>
      <c s="30" t="s">
        <v>645</v>
      </c>
      <c s="31" t="s">
        <v>123</v>
      </c>
      <c s="32">
        <v>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646</v>
      </c>
    </row>
    <row r="39" spans="1:5" ht="25.5">
      <c r="A39" s="36" t="s">
        <v>52</v>
      </c>
      <c r="E39" s="37" t="s">
        <v>647</v>
      </c>
    </row>
    <row r="40" spans="1:5" ht="76.5">
      <c r="A40" t="s">
        <v>54</v>
      </c>
      <c r="E40" s="35" t="s">
        <v>310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0+O9+O14+O27+O32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648</v>
      </c>
      <c s="41">
        <f>0+I9+I14+I27+I32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648</v>
      </c>
      <c s="6"/>
      <c s="18" t="s">
        <v>649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11232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166</v>
      </c>
    </row>
    <row r="12" spans="1:5" ht="25.5">
      <c r="A12" s="36" t="s">
        <v>52</v>
      </c>
      <c r="E12" s="37" t="s">
        <v>651</v>
      </c>
    </row>
    <row r="13" spans="1:5" ht="25.5">
      <c r="A13" t="s">
        <v>54</v>
      </c>
      <c r="E13" s="35" t="s">
        <v>139</v>
      </c>
    </row>
    <row r="14" spans="1:18" ht="12.75" customHeight="1">
      <c r="A14" s="6" t="s">
        <v>43</v>
      </c>
      <c s="6"/>
      <c s="39" t="s">
        <v>29</v>
      </c>
      <c s="6"/>
      <c s="27" t="s">
        <v>140</v>
      </c>
      <c s="6"/>
      <c s="6"/>
      <c s="6"/>
      <c s="40">
        <f>0+Q14</f>
      </c>
      <c r="O14">
        <f>0+R14</f>
      </c>
      <c r="Q14">
        <f>0+I15+I19+I23</f>
      </c>
      <c>
        <f>0+O15+O19+O23</f>
      </c>
    </row>
    <row r="15" spans="1:16" ht="25.5">
      <c r="A15" s="25" t="s">
        <v>45</v>
      </c>
      <c s="29" t="s">
        <v>23</v>
      </c>
      <c s="29" t="s">
        <v>652</v>
      </c>
      <c s="25" t="s">
        <v>47</v>
      </c>
      <c s="30" t="s">
        <v>653</v>
      </c>
      <c s="31" t="s">
        <v>123</v>
      </c>
      <c s="32">
        <v>6240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654</v>
      </c>
    </row>
    <row r="17" spans="1:5" ht="25.5">
      <c r="A17" s="36" t="s">
        <v>52</v>
      </c>
      <c r="E17" s="37" t="s">
        <v>655</v>
      </c>
    </row>
    <row r="18" spans="1:5" ht="318.75">
      <c r="A18" t="s">
        <v>54</v>
      </c>
      <c r="E18" s="35" t="s">
        <v>656</v>
      </c>
    </row>
    <row r="19" spans="1:16" ht="12.75">
      <c r="A19" s="25" t="s">
        <v>45</v>
      </c>
      <c s="29" t="s">
        <v>22</v>
      </c>
      <c s="29" t="s">
        <v>657</v>
      </c>
      <c s="25" t="s">
        <v>29</v>
      </c>
      <c s="30" t="s">
        <v>658</v>
      </c>
      <c s="31" t="s">
        <v>123</v>
      </c>
      <c s="32">
        <v>4682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659</v>
      </c>
    </row>
    <row r="21" spans="1:5" ht="25.5">
      <c r="A21" s="36" t="s">
        <v>52</v>
      </c>
      <c r="E21" s="37" t="s">
        <v>660</v>
      </c>
    </row>
    <row r="22" spans="1:5" ht="229.5">
      <c r="A22" t="s">
        <v>54</v>
      </c>
      <c r="E22" s="35" t="s">
        <v>661</v>
      </c>
    </row>
    <row r="23" spans="1:16" ht="12.75">
      <c r="A23" s="25" t="s">
        <v>45</v>
      </c>
      <c s="29" t="s">
        <v>33</v>
      </c>
      <c s="29" t="s">
        <v>657</v>
      </c>
      <c s="25" t="s">
        <v>23</v>
      </c>
      <c s="30" t="s">
        <v>658</v>
      </c>
      <c s="31" t="s">
        <v>123</v>
      </c>
      <c s="32">
        <v>1623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662</v>
      </c>
    </row>
    <row r="25" spans="1:5" ht="25.5">
      <c r="A25" s="36" t="s">
        <v>52</v>
      </c>
      <c r="E25" s="37" t="s">
        <v>663</v>
      </c>
    </row>
    <row r="26" spans="1:5" ht="229.5">
      <c r="A26" t="s">
        <v>54</v>
      </c>
      <c r="E26" s="35" t="s">
        <v>661</v>
      </c>
    </row>
    <row r="27" spans="1:18" ht="12.75" customHeight="1">
      <c r="A27" s="6" t="s">
        <v>43</v>
      </c>
      <c s="6"/>
      <c s="39" t="s">
        <v>23</v>
      </c>
      <c s="6"/>
      <c s="27" t="s">
        <v>157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664</v>
      </c>
      <c s="25" t="s">
        <v>47</v>
      </c>
      <c s="30" t="s">
        <v>665</v>
      </c>
      <c s="31" t="s">
        <v>153</v>
      </c>
      <c s="32">
        <v>20710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666</v>
      </c>
    </row>
    <row r="30" spans="1:5" ht="25.5">
      <c r="A30" s="36" t="s">
        <v>52</v>
      </c>
      <c r="E30" s="37" t="s">
        <v>667</v>
      </c>
    </row>
    <row r="31" spans="1:5" ht="102">
      <c r="A31" t="s">
        <v>54</v>
      </c>
      <c r="E31" s="35" t="s">
        <v>668</v>
      </c>
    </row>
    <row r="32" spans="1:18" ht="12.75" customHeight="1">
      <c r="A32" s="6" t="s">
        <v>43</v>
      </c>
      <c s="6"/>
      <c s="39" t="s">
        <v>40</v>
      </c>
      <c s="6"/>
      <c s="27" t="s">
        <v>250</v>
      </c>
      <c s="6"/>
      <c s="6"/>
      <c s="6"/>
      <c s="40">
        <f>0+Q32</f>
      </c>
      <c r="O32">
        <f>0+R32</f>
      </c>
      <c r="Q32">
        <f>0+I33</f>
      </c>
      <c>
        <f>0+O33</f>
      </c>
    </row>
    <row r="33" spans="1:16" ht="12.75">
      <c r="A33" s="25" t="s">
        <v>45</v>
      </c>
      <c s="29" t="s">
        <v>37</v>
      </c>
      <c s="29" t="s">
        <v>669</v>
      </c>
      <c s="25" t="s">
        <v>47</v>
      </c>
      <c s="30" t="s">
        <v>670</v>
      </c>
      <c s="31" t="s">
        <v>192</v>
      </c>
      <c s="32">
        <v>175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671</v>
      </c>
    </row>
    <row r="35" spans="1:5" ht="25.5">
      <c r="A35" s="36" t="s">
        <v>52</v>
      </c>
      <c r="E35" s="37" t="s">
        <v>672</v>
      </c>
    </row>
    <row r="36" spans="1:5" ht="89.25">
      <c r="A36" t="s">
        <v>54</v>
      </c>
      <c r="E36" s="35" t="s">
        <v>673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0+O10+O15+O28+O41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676</v>
      </c>
      <c s="41">
        <f>0+I10+I15+I28+I41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674</v>
      </c>
      <c s="1"/>
      <c s="14" t="s">
        <v>675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676</v>
      </c>
      <c s="6"/>
      <c s="18" t="s">
        <v>677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24.826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166</v>
      </c>
    </row>
    <row r="13" spans="1:5" ht="127.5">
      <c r="A13" s="36" t="s">
        <v>52</v>
      </c>
      <c r="E13" s="37" t="s">
        <v>680</v>
      </c>
    </row>
    <row r="14" spans="1:5" ht="25.5">
      <c r="A14" t="s">
        <v>54</v>
      </c>
      <c r="E14" s="35" t="s">
        <v>139</v>
      </c>
    </row>
    <row r="15" spans="1:18" ht="12.75" customHeight="1">
      <c r="A15" s="6" t="s">
        <v>43</v>
      </c>
      <c s="6"/>
      <c s="39" t="s">
        <v>29</v>
      </c>
      <c s="6"/>
      <c s="27" t="s">
        <v>140</v>
      </c>
      <c s="6"/>
      <c s="6"/>
      <c s="6"/>
      <c s="40">
        <f>0+Q15</f>
      </c>
      <c r="O15">
        <f>0+R15</f>
      </c>
      <c r="Q15">
        <f>0+I16+I20+I24</f>
      </c>
      <c>
        <f>0+O16+O20+O24</f>
      </c>
    </row>
    <row r="16" spans="1:16" ht="25.5">
      <c r="A16" s="25" t="s">
        <v>45</v>
      </c>
      <c s="29" t="s">
        <v>23</v>
      </c>
      <c s="29" t="s">
        <v>652</v>
      </c>
      <c s="25" t="s">
        <v>47</v>
      </c>
      <c s="30" t="s">
        <v>653</v>
      </c>
      <c s="31" t="s">
        <v>123</v>
      </c>
      <c s="32">
        <v>5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681</v>
      </c>
    </row>
    <row r="18" spans="1:5" ht="25.5">
      <c r="A18" s="36" t="s">
        <v>52</v>
      </c>
      <c r="E18" s="37" t="s">
        <v>682</v>
      </c>
    </row>
    <row r="19" spans="1:5" ht="318.75">
      <c r="A19" t="s">
        <v>54</v>
      </c>
      <c r="E19" s="35" t="s">
        <v>656</v>
      </c>
    </row>
    <row r="20" spans="1:16" ht="12.75">
      <c r="A20" s="25" t="s">
        <v>45</v>
      </c>
      <c s="29" t="s">
        <v>22</v>
      </c>
      <c s="29" t="s">
        <v>657</v>
      </c>
      <c s="25" t="s">
        <v>47</v>
      </c>
      <c s="30" t="s">
        <v>658</v>
      </c>
      <c s="31" t="s">
        <v>123</v>
      </c>
      <c s="32">
        <v>1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12.75">
      <c r="A21" s="34" t="s">
        <v>50</v>
      </c>
      <c r="E21" s="35" t="s">
        <v>683</v>
      </c>
    </row>
    <row r="22" spans="1:5" ht="12.75">
      <c r="A22" s="36" t="s">
        <v>52</v>
      </c>
      <c r="E22" s="37" t="s">
        <v>684</v>
      </c>
    </row>
    <row r="23" spans="1:5" ht="229.5">
      <c r="A23" t="s">
        <v>54</v>
      </c>
      <c r="E23" s="35" t="s">
        <v>661</v>
      </c>
    </row>
    <row r="24" spans="1:16" ht="12.75">
      <c r="A24" s="25" t="s">
        <v>45</v>
      </c>
      <c s="29" t="s">
        <v>33</v>
      </c>
      <c s="29" t="s">
        <v>419</v>
      </c>
      <c s="25" t="s">
        <v>47</v>
      </c>
      <c s="30" t="s">
        <v>420</v>
      </c>
      <c s="31" t="s">
        <v>123</v>
      </c>
      <c s="32">
        <v>1.75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685</v>
      </c>
    </row>
    <row r="26" spans="1:5" ht="89.25">
      <c r="A26" s="36" t="s">
        <v>52</v>
      </c>
      <c r="E26" s="37" t="s">
        <v>686</v>
      </c>
    </row>
    <row r="27" spans="1:5" ht="293.25">
      <c r="A27" t="s">
        <v>54</v>
      </c>
      <c r="E27" s="35" t="s">
        <v>423</v>
      </c>
    </row>
    <row r="28" spans="1:18" ht="12.75" customHeight="1">
      <c r="A28" s="6" t="s">
        <v>43</v>
      </c>
      <c s="6"/>
      <c s="39" t="s">
        <v>79</v>
      </c>
      <c s="6"/>
      <c s="27" t="s">
        <v>452</v>
      </c>
      <c s="6"/>
      <c s="6"/>
      <c s="6"/>
      <c s="40">
        <f>0+Q28</f>
      </c>
      <c r="O28">
        <f>0+R28</f>
      </c>
      <c r="Q28">
        <f>0+I29+I33+I37</f>
      </c>
      <c>
        <f>0+O29+O33+O37</f>
      </c>
    </row>
    <row r="29" spans="1:16" ht="12.75">
      <c r="A29" s="25" t="s">
        <v>45</v>
      </c>
      <c s="29" t="s">
        <v>35</v>
      </c>
      <c s="29" t="s">
        <v>687</v>
      </c>
      <c s="25" t="s">
        <v>47</v>
      </c>
      <c s="30" t="s">
        <v>688</v>
      </c>
      <c s="31" t="s">
        <v>192</v>
      </c>
      <c s="32">
        <v>5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50</v>
      </c>
      <c r="E30" s="35" t="s">
        <v>689</v>
      </c>
    </row>
    <row r="31" spans="1:5" ht="12.75">
      <c r="A31" s="36" t="s">
        <v>52</v>
      </c>
      <c r="E31" s="37" t="s">
        <v>690</v>
      </c>
    </row>
    <row r="32" spans="1:5" ht="255">
      <c r="A32" t="s">
        <v>54</v>
      </c>
      <c r="E32" s="35" t="s">
        <v>691</v>
      </c>
    </row>
    <row r="33" spans="1:16" ht="12.75">
      <c r="A33" s="25" t="s">
        <v>45</v>
      </c>
      <c s="29" t="s">
        <v>37</v>
      </c>
      <c s="29" t="s">
        <v>692</v>
      </c>
      <c s="25" t="s">
        <v>47</v>
      </c>
      <c s="30" t="s">
        <v>693</v>
      </c>
      <c s="31" t="s">
        <v>97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51">
      <c r="A34" s="34" t="s">
        <v>50</v>
      </c>
      <c r="E34" s="35" t="s">
        <v>694</v>
      </c>
    </row>
    <row r="35" spans="1:5" ht="12.75">
      <c r="A35" s="36" t="s">
        <v>52</v>
      </c>
      <c r="E35" s="37" t="s">
        <v>53</v>
      </c>
    </row>
    <row r="36" spans="1:5" ht="242.25">
      <c r="A36" t="s">
        <v>54</v>
      </c>
      <c r="E36" s="35" t="s">
        <v>695</v>
      </c>
    </row>
    <row r="37" spans="1:16" ht="12.75">
      <c r="A37" s="25" t="s">
        <v>45</v>
      </c>
      <c s="29" t="s">
        <v>74</v>
      </c>
      <c s="29" t="s">
        <v>696</v>
      </c>
      <c s="25" t="s">
        <v>47</v>
      </c>
      <c s="30" t="s">
        <v>697</v>
      </c>
      <c s="31" t="s">
        <v>97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51">
      <c r="A38" s="34" t="s">
        <v>50</v>
      </c>
      <c r="E38" s="35" t="s">
        <v>698</v>
      </c>
    </row>
    <row r="39" spans="1:5" ht="12.75">
      <c r="A39" s="36" t="s">
        <v>52</v>
      </c>
      <c r="E39" s="37" t="s">
        <v>53</v>
      </c>
    </row>
    <row r="40" spans="1:5" ht="76.5">
      <c r="A40" t="s">
        <v>54</v>
      </c>
      <c r="E40" s="35" t="s">
        <v>699</v>
      </c>
    </row>
    <row r="41" spans="1:18" ht="12.75" customHeight="1">
      <c r="A41" s="6" t="s">
        <v>43</v>
      </c>
      <c s="6"/>
      <c s="39" t="s">
        <v>40</v>
      </c>
      <c s="6"/>
      <c s="27" t="s">
        <v>250</v>
      </c>
      <c s="6"/>
      <c s="6"/>
      <c s="6"/>
      <c s="40">
        <f>0+Q41</f>
      </c>
      <c r="O41">
        <f>0+R41</f>
      </c>
      <c r="Q41">
        <f>0+I42</f>
      </c>
      <c>
        <f>0+O42</f>
      </c>
    </row>
    <row r="42" spans="1:16" ht="12.75">
      <c r="A42" s="25" t="s">
        <v>45</v>
      </c>
      <c s="29" t="s">
        <v>79</v>
      </c>
      <c s="29" t="s">
        <v>700</v>
      </c>
      <c s="25" t="s">
        <v>47</v>
      </c>
      <c s="30" t="s">
        <v>701</v>
      </c>
      <c s="31" t="s">
        <v>153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63.75">
      <c r="A43" s="34" t="s">
        <v>50</v>
      </c>
      <c r="E43" s="35" t="s">
        <v>702</v>
      </c>
    </row>
    <row r="44" spans="1:5" ht="12.75">
      <c r="A44" s="36" t="s">
        <v>52</v>
      </c>
      <c r="E44" s="37" t="s">
        <v>703</v>
      </c>
    </row>
    <row r="45" spans="1:5" ht="89.25">
      <c r="A45" t="s">
        <v>54</v>
      </c>
      <c r="E45" s="35" t="s">
        <v>704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0+O10+O27+O52+O61+O70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705</v>
      </c>
      <c s="41">
        <f>0+I10+I27+I52+I61+I70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674</v>
      </c>
      <c s="1"/>
      <c s="14" t="s">
        <v>675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705</v>
      </c>
      <c s="6"/>
      <c s="18" t="s">
        <v>706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820.89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708</v>
      </c>
    </row>
    <row r="13" spans="1:5" ht="89.25">
      <c r="A13" s="36" t="s">
        <v>52</v>
      </c>
      <c r="E13" s="37" t="s">
        <v>709</v>
      </c>
    </row>
    <row r="14" spans="1:5" ht="25.5">
      <c r="A14" t="s">
        <v>54</v>
      </c>
      <c r="E14" s="35" t="s">
        <v>139</v>
      </c>
    </row>
    <row r="15" spans="1:16" ht="12.75">
      <c r="A15" s="25" t="s">
        <v>45</v>
      </c>
      <c s="29" t="s">
        <v>23</v>
      </c>
      <c s="29" t="s">
        <v>134</v>
      </c>
      <c s="25" t="s">
        <v>29</v>
      </c>
      <c s="30" t="s">
        <v>135</v>
      </c>
      <c s="31" t="s">
        <v>136</v>
      </c>
      <c s="32">
        <v>1.155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51">
      <c r="A16" s="34" t="s">
        <v>50</v>
      </c>
      <c r="E16" s="35" t="s">
        <v>170</v>
      </c>
    </row>
    <row r="17" spans="1:5" ht="25.5">
      <c r="A17" s="36" t="s">
        <v>52</v>
      </c>
      <c r="E17" s="37" t="s">
        <v>710</v>
      </c>
    </row>
    <row r="18" spans="1:5" ht="25.5">
      <c r="A18" t="s">
        <v>54</v>
      </c>
      <c r="E18" s="35" t="s">
        <v>139</v>
      </c>
    </row>
    <row r="19" spans="1:16" ht="12.75">
      <c r="A19" s="25" t="s">
        <v>45</v>
      </c>
      <c s="29" t="s">
        <v>22</v>
      </c>
      <c s="29" t="s">
        <v>711</v>
      </c>
      <c s="25" t="s">
        <v>29</v>
      </c>
      <c s="30" t="s">
        <v>712</v>
      </c>
      <c s="31" t="s">
        <v>49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6" t="s">
        <v>52</v>
      </c>
      <c r="E21" s="37" t="s">
        <v>53</v>
      </c>
    </row>
    <row r="22" spans="1:5" ht="12.75">
      <c r="A22" t="s">
        <v>54</v>
      </c>
      <c r="E22" s="35" t="s">
        <v>55</v>
      </c>
    </row>
    <row r="23" spans="1:16" ht="12.75">
      <c r="A23" s="25" t="s">
        <v>45</v>
      </c>
      <c s="29" t="s">
        <v>33</v>
      </c>
      <c s="29" t="s">
        <v>711</v>
      </c>
      <c s="25" t="s">
        <v>23</v>
      </c>
      <c s="30" t="s">
        <v>713</v>
      </c>
      <c s="31" t="s">
        <v>49</v>
      </c>
      <c s="32">
        <v>1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47</v>
      </c>
    </row>
    <row r="25" spans="1:5" ht="12.75">
      <c r="A25" s="36" t="s">
        <v>52</v>
      </c>
      <c r="E25" s="37" t="s">
        <v>53</v>
      </c>
    </row>
    <row r="26" spans="1:5" ht="12.75">
      <c r="A26" t="s">
        <v>54</v>
      </c>
      <c r="E26" s="35" t="s">
        <v>55</v>
      </c>
    </row>
    <row r="27" spans="1:18" ht="12.75" customHeight="1">
      <c r="A27" s="6" t="s">
        <v>43</v>
      </c>
      <c s="6"/>
      <c s="39" t="s">
        <v>29</v>
      </c>
      <c s="6"/>
      <c s="27" t="s">
        <v>140</v>
      </c>
      <c s="6"/>
      <c s="6"/>
      <c s="6"/>
      <c s="40">
        <f>0+Q27</f>
      </c>
      <c r="O27">
        <f>0+R27</f>
      </c>
      <c r="Q27">
        <f>0+I28+I32+I36+I40+I44+I48</f>
      </c>
      <c>
        <f>0+O28+O32+O36+O40+O44+O48</f>
      </c>
    </row>
    <row r="28" spans="1:16" ht="25.5">
      <c r="A28" s="25" t="s">
        <v>45</v>
      </c>
      <c s="29" t="s">
        <v>35</v>
      </c>
      <c s="29" t="s">
        <v>182</v>
      </c>
      <c s="25" t="s">
        <v>47</v>
      </c>
      <c s="30" t="s">
        <v>183</v>
      </c>
      <c s="31" t="s">
        <v>123</v>
      </c>
      <c s="32">
        <v>0.875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714</v>
      </c>
    </row>
    <row r="30" spans="1:5" ht="25.5">
      <c r="A30" s="36" t="s">
        <v>52</v>
      </c>
      <c r="E30" s="37" t="s">
        <v>715</v>
      </c>
    </row>
    <row r="31" spans="1:5" ht="63.75">
      <c r="A31" t="s">
        <v>54</v>
      </c>
      <c r="E31" s="35" t="s">
        <v>181</v>
      </c>
    </row>
    <row r="32" spans="1:16" ht="12.75">
      <c r="A32" s="25" t="s">
        <v>45</v>
      </c>
      <c s="29" t="s">
        <v>37</v>
      </c>
      <c s="29" t="s">
        <v>186</v>
      </c>
      <c s="25" t="s">
        <v>47</v>
      </c>
      <c s="30" t="s">
        <v>187</v>
      </c>
      <c s="31" t="s">
        <v>123</v>
      </c>
      <c s="32">
        <v>0.525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51">
      <c r="A33" s="34" t="s">
        <v>50</v>
      </c>
      <c r="E33" s="35" t="s">
        <v>716</v>
      </c>
    </row>
    <row r="34" spans="1:5" ht="25.5">
      <c r="A34" s="36" t="s">
        <v>52</v>
      </c>
      <c r="E34" s="37" t="s">
        <v>717</v>
      </c>
    </row>
    <row r="35" spans="1:5" ht="63.75">
      <c r="A35" t="s">
        <v>54</v>
      </c>
      <c r="E35" s="35" t="s">
        <v>181</v>
      </c>
    </row>
    <row r="36" spans="1:16" ht="25.5">
      <c r="A36" s="25" t="s">
        <v>45</v>
      </c>
      <c s="29" t="s">
        <v>74</v>
      </c>
      <c s="29" t="s">
        <v>652</v>
      </c>
      <c s="25" t="s">
        <v>47</v>
      </c>
      <c s="30" t="s">
        <v>653</v>
      </c>
      <c s="31" t="s">
        <v>123</v>
      </c>
      <c s="32">
        <v>455.175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718</v>
      </c>
    </row>
    <row r="38" spans="1:5" ht="63.75">
      <c r="A38" s="36" t="s">
        <v>52</v>
      </c>
      <c r="E38" s="37" t="s">
        <v>719</v>
      </c>
    </row>
    <row r="39" spans="1:5" ht="318.75">
      <c r="A39" t="s">
        <v>54</v>
      </c>
      <c r="E39" s="35" t="s">
        <v>656</v>
      </c>
    </row>
    <row r="40" spans="1:16" ht="12.75">
      <c r="A40" s="25" t="s">
        <v>45</v>
      </c>
      <c s="29" t="s">
        <v>79</v>
      </c>
      <c s="29" t="s">
        <v>720</v>
      </c>
      <c s="25" t="s">
        <v>47</v>
      </c>
      <c s="30" t="s">
        <v>721</v>
      </c>
      <c s="31" t="s">
        <v>123</v>
      </c>
      <c s="32">
        <v>455.175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722</v>
      </c>
    </row>
    <row r="42" spans="1:5" ht="25.5">
      <c r="A42" s="36" t="s">
        <v>52</v>
      </c>
      <c r="E42" s="37" t="s">
        <v>723</v>
      </c>
    </row>
    <row r="43" spans="1:5" ht="191.25">
      <c r="A43" t="s">
        <v>54</v>
      </c>
      <c r="E43" s="35" t="s">
        <v>724</v>
      </c>
    </row>
    <row r="44" spans="1:16" ht="12.75">
      <c r="A44" s="25" t="s">
        <v>45</v>
      </c>
      <c s="29" t="s">
        <v>40</v>
      </c>
      <c s="29" t="s">
        <v>146</v>
      </c>
      <c s="25" t="s">
        <v>47</v>
      </c>
      <c s="30" t="s">
        <v>147</v>
      </c>
      <c s="31" t="s">
        <v>123</v>
      </c>
      <c s="32">
        <v>1.75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725</v>
      </c>
    </row>
    <row r="46" spans="1:5" ht="25.5">
      <c r="A46" s="36" t="s">
        <v>52</v>
      </c>
      <c r="E46" s="37" t="s">
        <v>726</v>
      </c>
    </row>
    <row r="47" spans="1:5" ht="280.5">
      <c r="A47" t="s">
        <v>54</v>
      </c>
      <c r="E47" s="35" t="s">
        <v>150</v>
      </c>
    </row>
    <row r="48" spans="1:16" ht="12.75">
      <c r="A48" s="25" t="s">
        <v>45</v>
      </c>
      <c s="29" t="s">
        <v>42</v>
      </c>
      <c s="29" t="s">
        <v>657</v>
      </c>
      <c s="25" t="s">
        <v>47</v>
      </c>
      <c s="30" t="s">
        <v>658</v>
      </c>
      <c s="31" t="s">
        <v>123</v>
      </c>
      <c s="32">
        <v>453.425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63.75">
      <c r="A49" s="34" t="s">
        <v>50</v>
      </c>
      <c r="E49" s="35" t="s">
        <v>727</v>
      </c>
    </row>
    <row r="50" spans="1:5" ht="63.75">
      <c r="A50" s="36" t="s">
        <v>52</v>
      </c>
      <c r="E50" s="37" t="s">
        <v>728</v>
      </c>
    </row>
    <row r="51" spans="1:5" ht="229.5">
      <c r="A51" t="s">
        <v>54</v>
      </c>
      <c r="E51" s="35" t="s">
        <v>661</v>
      </c>
    </row>
    <row r="52" spans="1:18" ht="12.75" customHeight="1">
      <c r="A52" s="6" t="s">
        <v>43</v>
      </c>
      <c s="6"/>
      <c s="39" t="s">
        <v>35</v>
      </c>
      <c s="6"/>
      <c s="27" t="s">
        <v>120</v>
      </c>
      <c s="6"/>
      <c s="6"/>
      <c s="6"/>
      <c s="40">
        <f>0+Q52</f>
      </c>
      <c r="O52">
        <f>0+R52</f>
      </c>
      <c r="Q52">
        <f>0+I53+I57</f>
      </c>
      <c>
        <f>0+O53+O57</f>
      </c>
    </row>
    <row r="53" spans="1:16" ht="12.75">
      <c r="A53" s="25" t="s">
        <v>45</v>
      </c>
      <c s="29" t="s">
        <v>90</v>
      </c>
      <c s="29" t="s">
        <v>335</v>
      </c>
      <c s="25" t="s">
        <v>47</v>
      </c>
      <c s="30" t="s">
        <v>336</v>
      </c>
      <c s="31" t="s">
        <v>153</v>
      </c>
      <c s="32">
        <v>3.5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729</v>
      </c>
    </row>
    <row r="55" spans="1:5" ht="25.5">
      <c r="A55" s="36" t="s">
        <v>52</v>
      </c>
      <c r="E55" s="37" t="s">
        <v>730</v>
      </c>
    </row>
    <row r="56" spans="1:5" ht="51">
      <c r="A56" t="s">
        <v>54</v>
      </c>
      <c r="E56" s="35" t="s">
        <v>328</v>
      </c>
    </row>
    <row r="57" spans="1:16" ht="12.75">
      <c r="A57" s="25" t="s">
        <v>45</v>
      </c>
      <c s="29" t="s">
        <v>93</v>
      </c>
      <c s="29" t="s">
        <v>383</v>
      </c>
      <c s="25" t="s">
        <v>47</v>
      </c>
      <c s="30" t="s">
        <v>384</v>
      </c>
      <c s="31" t="s">
        <v>153</v>
      </c>
      <c s="32">
        <v>3.5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50</v>
      </c>
      <c r="E58" s="35" t="s">
        <v>731</v>
      </c>
    </row>
    <row r="59" spans="1:5" ht="25.5">
      <c r="A59" s="36" t="s">
        <v>52</v>
      </c>
      <c r="E59" s="37" t="s">
        <v>732</v>
      </c>
    </row>
    <row r="60" spans="1:5" ht="140.25">
      <c r="A60" t="s">
        <v>54</v>
      </c>
      <c r="E60" s="35" t="s">
        <v>366</v>
      </c>
    </row>
    <row r="61" spans="1:18" ht="12.75" customHeight="1">
      <c r="A61" s="6" t="s">
        <v>43</v>
      </c>
      <c s="6"/>
      <c s="39" t="s">
        <v>74</v>
      </c>
      <c s="6"/>
      <c s="27" t="s">
        <v>733</v>
      </c>
      <c s="6"/>
      <c s="6"/>
      <c s="6"/>
      <c s="40">
        <f>0+Q61</f>
      </c>
      <c r="O61">
        <f>0+R61</f>
      </c>
      <c r="Q61">
        <f>0+I62+I66</f>
      </c>
      <c>
        <f>0+O62+O66</f>
      </c>
    </row>
    <row r="62" spans="1:16" ht="12.75">
      <c r="A62" s="25" t="s">
        <v>45</v>
      </c>
      <c s="29" t="s">
        <v>101</v>
      </c>
      <c s="29" t="s">
        <v>734</v>
      </c>
      <c s="25" t="s">
        <v>47</v>
      </c>
      <c s="30" t="s">
        <v>735</v>
      </c>
      <c s="31" t="s">
        <v>192</v>
      </c>
      <c s="32">
        <v>5182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736</v>
      </c>
    </row>
    <row r="64" spans="1:5" ht="12.75">
      <c r="A64" s="36" t="s">
        <v>52</v>
      </c>
      <c r="E64" s="37" t="s">
        <v>737</v>
      </c>
    </row>
    <row r="65" spans="1:5" ht="89.25">
      <c r="A65" t="s">
        <v>54</v>
      </c>
      <c r="E65" s="35" t="s">
        <v>738</v>
      </c>
    </row>
    <row r="66" spans="1:16" ht="12.75">
      <c r="A66" s="25" t="s">
        <v>45</v>
      </c>
      <c s="29" t="s">
        <v>105</v>
      </c>
      <c s="29" t="s">
        <v>739</v>
      </c>
      <c s="25" t="s">
        <v>47</v>
      </c>
      <c s="30" t="s">
        <v>740</v>
      </c>
      <c s="31" t="s">
        <v>192</v>
      </c>
      <c s="32">
        <v>15546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741</v>
      </c>
    </row>
    <row r="68" spans="1:5" ht="12.75">
      <c r="A68" s="36" t="s">
        <v>52</v>
      </c>
      <c r="E68" s="37" t="s">
        <v>742</v>
      </c>
    </row>
    <row r="69" spans="1:5" ht="63.75">
      <c r="A69" t="s">
        <v>54</v>
      </c>
      <c r="E69" s="35" t="s">
        <v>743</v>
      </c>
    </row>
    <row r="70" spans="1:18" ht="12.75" customHeight="1">
      <c r="A70" s="6" t="s">
        <v>43</v>
      </c>
      <c s="6"/>
      <c s="39" t="s">
        <v>79</v>
      </c>
      <c s="6"/>
      <c s="27" t="s">
        <v>452</v>
      </c>
      <c s="6"/>
      <c s="6"/>
      <c s="6"/>
      <c s="40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45</v>
      </c>
      <c s="29" t="s">
        <v>110</v>
      </c>
      <c s="29" t="s">
        <v>744</v>
      </c>
      <c s="25" t="s">
        <v>47</v>
      </c>
      <c s="30" t="s">
        <v>745</v>
      </c>
      <c s="31" t="s">
        <v>192</v>
      </c>
      <c s="32">
        <v>5182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746</v>
      </c>
    </row>
    <row r="73" spans="1:5" ht="25.5">
      <c r="A73" s="36" t="s">
        <v>52</v>
      </c>
      <c r="E73" s="37" t="s">
        <v>747</v>
      </c>
    </row>
    <row r="74" spans="1:5" ht="242.25">
      <c r="A74" t="s">
        <v>54</v>
      </c>
      <c r="E74" s="35" t="s">
        <v>748</v>
      </c>
    </row>
    <row r="75" spans="1:16" ht="12.75">
      <c r="A75" s="25" t="s">
        <v>45</v>
      </c>
      <c s="29" t="s">
        <v>115</v>
      </c>
      <c s="29" t="s">
        <v>749</v>
      </c>
      <c s="25" t="s">
        <v>47</v>
      </c>
      <c s="30" t="s">
        <v>750</v>
      </c>
      <c s="31" t="s">
        <v>97</v>
      </c>
      <c s="32">
        <v>6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751</v>
      </c>
    </row>
    <row r="77" spans="1:5" ht="89.25">
      <c r="A77" s="36" t="s">
        <v>52</v>
      </c>
      <c r="E77" s="37" t="s">
        <v>752</v>
      </c>
    </row>
    <row r="78" spans="1:5" ht="242.25">
      <c r="A78" t="s">
        <v>54</v>
      </c>
      <c r="E78" s="35" t="s">
        <v>753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754</v>
      </c>
      <c s="41">
        <f>0+I9+I14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754</v>
      </c>
      <c s="6"/>
      <c s="18" t="s">
        <v>755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757</v>
      </c>
      <c s="25" t="s">
        <v>47</v>
      </c>
      <c s="30" t="s">
        <v>758</v>
      </c>
      <c s="31" t="s">
        <v>49</v>
      </c>
      <c s="32">
        <v>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51">
      <c r="A11" s="34" t="s">
        <v>50</v>
      </c>
      <c r="E11" s="35" t="s">
        <v>759</v>
      </c>
    </row>
    <row r="12" spans="1:5" ht="12.75">
      <c r="A12" s="36" t="s">
        <v>52</v>
      </c>
      <c r="E12" s="37" t="s">
        <v>53</v>
      </c>
    </row>
    <row r="13" spans="1:5" ht="12.75">
      <c r="A13" t="s">
        <v>54</v>
      </c>
      <c r="E13" s="35" t="s">
        <v>760</v>
      </c>
    </row>
    <row r="14" spans="1:18" ht="12.75" customHeight="1">
      <c r="A14" s="6" t="s">
        <v>43</v>
      </c>
      <c s="6"/>
      <c s="39" t="s">
        <v>40</v>
      </c>
      <c s="6"/>
      <c s="27" t="s">
        <v>250</v>
      </c>
      <c s="6"/>
      <c s="6"/>
      <c s="6"/>
      <c s="40">
        <f>0+Q14</f>
      </c>
      <c r="O14">
        <f>0+R14</f>
      </c>
      <c r="Q14">
        <f>0+I15+I19+I23+I27+I31+I35+I39+I43+I47+I51+I55+I59+I63+I67+I71+I75+I79+I83+I87+I91+I95</f>
      </c>
      <c>
        <f>0+O15+O19+O23+O27+O31+O35+O39+O43+O47+O51+O55+O59+O63+O67+O71+O75+O79+O83+O87+O91+O95</f>
      </c>
    </row>
    <row r="15" spans="1:16" ht="12.75">
      <c r="A15" s="25" t="s">
        <v>45</v>
      </c>
      <c s="29" t="s">
        <v>23</v>
      </c>
      <c s="29" t="s">
        <v>761</v>
      </c>
      <c s="25" t="s">
        <v>47</v>
      </c>
      <c s="30" t="s">
        <v>762</v>
      </c>
      <c s="31" t="s">
        <v>97</v>
      </c>
      <c s="32">
        <v>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763</v>
      </c>
    </row>
    <row r="17" spans="1:5" ht="114.75">
      <c r="A17" s="36" t="s">
        <v>52</v>
      </c>
      <c r="E17" s="37" t="s">
        <v>764</v>
      </c>
    </row>
    <row r="18" spans="1:5" ht="38.25">
      <c r="A18" t="s">
        <v>54</v>
      </c>
      <c r="E18" s="35" t="s">
        <v>765</v>
      </c>
    </row>
    <row r="19" spans="1:16" ht="25.5">
      <c r="A19" s="25" t="s">
        <v>45</v>
      </c>
      <c s="29" t="s">
        <v>22</v>
      </c>
      <c s="29" t="s">
        <v>766</v>
      </c>
      <c s="25" t="s">
        <v>47</v>
      </c>
      <c s="30" t="s">
        <v>767</v>
      </c>
      <c s="31" t="s">
        <v>97</v>
      </c>
      <c s="32">
        <v>43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768</v>
      </c>
    </row>
    <row r="21" spans="1:5" ht="191.25">
      <c r="A21" s="36" t="s">
        <v>52</v>
      </c>
      <c r="E21" s="37" t="s">
        <v>769</v>
      </c>
    </row>
    <row r="22" spans="1:5" ht="63.75">
      <c r="A22" t="s">
        <v>54</v>
      </c>
      <c r="E22" s="35" t="s">
        <v>640</v>
      </c>
    </row>
    <row r="23" spans="1:16" ht="12.75">
      <c r="A23" s="25" t="s">
        <v>45</v>
      </c>
      <c s="29" t="s">
        <v>33</v>
      </c>
      <c s="29" t="s">
        <v>586</v>
      </c>
      <c s="25" t="s">
        <v>47</v>
      </c>
      <c s="30" t="s">
        <v>587</v>
      </c>
      <c s="31" t="s">
        <v>97</v>
      </c>
      <c s="32">
        <v>43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770</v>
      </c>
    </row>
    <row r="25" spans="1:5" ht="12.75">
      <c r="A25" s="36" t="s">
        <v>52</v>
      </c>
      <c r="E25" s="37" t="s">
        <v>771</v>
      </c>
    </row>
    <row r="26" spans="1:5" ht="25.5">
      <c r="A26" t="s">
        <v>54</v>
      </c>
      <c r="E26" s="35" t="s">
        <v>590</v>
      </c>
    </row>
    <row r="27" spans="1:16" ht="12.75">
      <c r="A27" s="25" t="s">
        <v>45</v>
      </c>
      <c s="29" t="s">
        <v>35</v>
      </c>
      <c s="29" t="s">
        <v>772</v>
      </c>
      <c s="25" t="s">
        <v>47</v>
      </c>
      <c s="30" t="s">
        <v>773</v>
      </c>
      <c s="31" t="s">
        <v>774</v>
      </c>
      <c s="32">
        <v>15695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775</v>
      </c>
    </row>
    <row r="29" spans="1:5" ht="38.25">
      <c r="A29" s="36" t="s">
        <v>52</v>
      </c>
      <c r="E29" s="37" t="s">
        <v>776</v>
      </c>
    </row>
    <row r="30" spans="1:5" ht="25.5">
      <c r="A30" t="s">
        <v>54</v>
      </c>
      <c r="E30" s="35" t="s">
        <v>777</v>
      </c>
    </row>
    <row r="31" spans="1:16" ht="25.5">
      <c r="A31" s="25" t="s">
        <v>45</v>
      </c>
      <c s="29" t="s">
        <v>37</v>
      </c>
      <c s="29" t="s">
        <v>778</v>
      </c>
      <c s="25" t="s">
        <v>47</v>
      </c>
      <c s="30" t="s">
        <v>779</v>
      </c>
      <c s="31" t="s">
        <v>153</v>
      </c>
      <c s="32">
        <v>3.5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780</v>
      </c>
    </row>
    <row r="33" spans="1:5" ht="25.5">
      <c r="A33" s="36" t="s">
        <v>52</v>
      </c>
      <c r="E33" s="37" t="s">
        <v>781</v>
      </c>
    </row>
    <row r="34" spans="1:5" ht="38.25">
      <c r="A34" t="s">
        <v>54</v>
      </c>
      <c r="E34" s="35" t="s">
        <v>616</v>
      </c>
    </row>
    <row r="35" spans="1:16" ht="12.75">
      <c r="A35" s="25" t="s">
        <v>45</v>
      </c>
      <c s="29" t="s">
        <v>74</v>
      </c>
      <c s="29" t="s">
        <v>782</v>
      </c>
      <c s="25" t="s">
        <v>47</v>
      </c>
      <c s="30" t="s">
        <v>783</v>
      </c>
      <c s="31" t="s">
        <v>153</v>
      </c>
      <c s="32">
        <v>3.5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784</v>
      </c>
    </row>
    <row r="37" spans="1:5" ht="25.5">
      <c r="A37" s="36" t="s">
        <v>52</v>
      </c>
      <c r="E37" s="37" t="s">
        <v>785</v>
      </c>
    </row>
    <row r="38" spans="1:5" ht="25.5">
      <c r="A38" t="s">
        <v>54</v>
      </c>
      <c r="E38" s="35" t="s">
        <v>786</v>
      </c>
    </row>
    <row r="39" spans="1:16" ht="12.75">
      <c r="A39" s="25" t="s">
        <v>45</v>
      </c>
      <c s="29" t="s">
        <v>79</v>
      </c>
      <c s="29" t="s">
        <v>787</v>
      </c>
      <c s="25" t="s">
        <v>47</v>
      </c>
      <c s="30" t="s">
        <v>788</v>
      </c>
      <c s="31" t="s">
        <v>97</v>
      </c>
      <c s="32">
        <v>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789</v>
      </c>
    </row>
    <row r="41" spans="1:5" ht="12.75">
      <c r="A41" s="36" t="s">
        <v>52</v>
      </c>
      <c r="E41" s="37" t="s">
        <v>628</v>
      </c>
    </row>
    <row r="42" spans="1:5" ht="76.5">
      <c r="A42" t="s">
        <v>54</v>
      </c>
      <c r="E42" s="35" t="s">
        <v>790</v>
      </c>
    </row>
    <row r="43" spans="1:16" ht="12.75">
      <c r="A43" s="25" t="s">
        <v>45</v>
      </c>
      <c s="29" t="s">
        <v>40</v>
      </c>
      <c s="29" t="s">
        <v>791</v>
      </c>
      <c s="25" t="s">
        <v>47</v>
      </c>
      <c s="30" t="s">
        <v>792</v>
      </c>
      <c s="31" t="s">
        <v>97</v>
      </c>
      <c s="32">
        <v>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793</v>
      </c>
    </row>
    <row r="45" spans="1:5" ht="12.75">
      <c r="A45" s="36" t="s">
        <v>52</v>
      </c>
      <c r="E45" s="37" t="s">
        <v>628</v>
      </c>
    </row>
    <row r="46" spans="1:5" ht="25.5">
      <c r="A46" t="s">
        <v>54</v>
      </c>
      <c r="E46" s="35" t="s">
        <v>794</v>
      </c>
    </row>
    <row r="47" spans="1:16" ht="12.75">
      <c r="A47" s="25" t="s">
        <v>45</v>
      </c>
      <c s="29" t="s">
        <v>42</v>
      </c>
      <c s="29" t="s">
        <v>795</v>
      </c>
      <c s="25" t="s">
        <v>47</v>
      </c>
      <c s="30" t="s">
        <v>796</v>
      </c>
      <c s="31" t="s">
        <v>774</v>
      </c>
      <c s="32">
        <v>120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797</v>
      </c>
    </row>
    <row r="49" spans="1:5" ht="25.5">
      <c r="A49" s="36" t="s">
        <v>52</v>
      </c>
      <c r="E49" s="37" t="s">
        <v>798</v>
      </c>
    </row>
    <row r="50" spans="1:5" ht="25.5">
      <c r="A50" t="s">
        <v>54</v>
      </c>
      <c r="E50" s="35" t="s">
        <v>799</v>
      </c>
    </row>
    <row r="51" spans="1:16" ht="12.75">
      <c r="A51" s="25" t="s">
        <v>45</v>
      </c>
      <c s="29" t="s">
        <v>90</v>
      </c>
      <c s="29" t="s">
        <v>800</v>
      </c>
      <c s="25" t="s">
        <v>47</v>
      </c>
      <c s="30" t="s">
        <v>801</v>
      </c>
      <c s="31" t="s">
        <v>97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38.25">
      <c r="A52" s="34" t="s">
        <v>50</v>
      </c>
      <c r="E52" s="35" t="s">
        <v>802</v>
      </c>
    </row>
    <row r="53" spans="1:5" ht="12.75">
      <c r="A53" s="36" t="s">
        <v>52</v>
      </c>
      <c r="E53" s="37" t="s">
        <v>628</v>
      </c>
    </row>
    <row r="54" spans="1:5" ht="76.5">
      <c r="A54" t="s">
        <v>54</v>
      </c>
      <c r="E54" s="35" t="s">
        <v>790</v>
      </c>
    </row>
    <row r="55" spans="1:16" ht="12.75">
      <c r="A55" s="25" t="s">
        <v>45</v>
      </c>
      <c s="29" t="s">
        <v>93</v>
      </c>
      <c s="29" t="s">
        <v>803</v>
      </c>
      <c s="25" t="s">
        <v>47</v>
      </c>
      <c s="30" t="s">
        <v>804</v>
      </c>
      <c s="31" t="s">
        <v>97</v>
      </c>
      <c s="32">
        <v>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805</v>
      </c>
    </row>
    <row r="57" spans="1:5" ht="12.75">
      <c r="A57" s="36" t="s">
        <v>52</v>
      </c>
      <c r="E57" s="37" t="s">
        <v>628</v>
      </c>
    </row>
    <row r="58" spans="1:5" ht="25.5">
      <c r="A58" t="s">
        <v>54</v>
      </c>
      <c r="E58" s="35" t="s">
        <v>794</v>
      </c>
    </row>
    <row r="59" spans="1:16" ht="12.75">
      <c r="A59" s="25" t="s">
        <v>45</v>
      </c>
      <c s="29" t="s">
        <v>101</v>
      </c>
      <c s="29" t="s">
        <v>806</v>
      </c>
      <c s="25" t="s">
        <v>47</v>
      </c>
      <c s="30" t="s">
        <v>807</v>
      </c>
      <c s="31" t="s">
        <v>774</v>
      </c>
      <c s="32">
        <v>730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808</v>
      </c>
    </row>
    <row r="61" spans="1:5" ht="25.5">
      <c r="A61" s="36" t="s">
        <v>52</v>
      </c>
      <c r="E61" s="37" t="s">
        <v>809</v>
      </c>
    </row>
    <row r="62" spans="1:5" ht="25.5">
      <c r="A62" t="s">
        <v>54</v>
      </c>
      <c r="E62" s="35" t="s">
        <v>799</v>
      </c>
    </row>
    <row r="63" spans="1:16" ht="12.75">
      <c r="A63" s="25" t="s">
        <v>45</v>
      </c>
      <c s="29" t="s">
        <v>105</v>
      </c>
      <c s="29" t="s">
        <v>810</v>
      </c>
      <c s="25" t="s">
        <v>47</v>
      </c>
      <c s="30" t="s">
        <v>811</v>
      </c>
      <c s="31" t="s">
        <v>97</v>
      </c>
      <c s="32">
        <v>3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50</v>
      </c>
      <c r="E64" s="35" t="s">
        <v>812</v>
      </c>
    </row>
    <row r="65" spans="1:5" ht="63.75">
      <c r="A65" s="36" t="s">
        <v>52</v>
      </c>
      <c r="E65" s="37" t="s">
        <v>813</v>
      </c>
    </row>
    <row r="66" spans="1:5" ht="76.5">
      <c r="A66" t="s">
        <v>54</v>
      </c>
      <c r="E66" s="35" t="s">
        <v>790</v>
      </c>
    </row>
    <row r="67" spans="1:16" ht="12.75">
      <c r="A67" s="25" t="s">
        <v>45</v>
      </c>
      <c s="29" t="s">
        <v>110</v>
      </c>
      <c s="29" t="s">
        <v>814</v>
      </c>
      <c s="25" t="s">
        <v>47</v>
      </c>
      <c s="30" t="s">
        <v>815</v>
      </c>
      <c s="31" t="s">
        <v>97</v>
      </c>
      <c s="32">
        <v>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816</v>
      </c>
    </row>
    <row r="69" spans="1:5" ht="25.5">
      <c r="A69" s="36" t="s">
        <v>52</v>
      </c>
      <c r="E69" s="37" t="s">
        <v>817</v>
      </c>
    </row>
    <row r="70" spans="1:5" ht="25.5">
      <c r="A70" t="s">
        <v>54</v>
      </c>
      <c r="E70" s="35" t="s">
        <v>794</v>
      </c>
    </row>
    <row r="71" spans="1:16" ht="12.75">
      <c r="A71" s="25" t="s">
        <v>45</v>
      </c>
      <c s="29" t="s">
        <v>115</v>
      </c>
      <c s="29" t="s">
        <v>818</v>
      </c>
      <c s="25" t="s">
        <v>47</v>
      </c>
      <c s="30" t="s">
        <v>819</v>
      </c>
      <c s="31" t="s">
        <v>774</v>
      </c>
      <c s="32">
        <v>180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820</v>
      </c>
    </row>
    <row r="73" spans="1:5" ht="25.5">
      <c r="A73" s="36" t="s">
        <v>52</v>
      </c>
      <c r="E73" s="37" t="s">
        <v>821</v>
      </c>
    </row>
    <row r="74" spans="1:5" ht="25.5">
      <c r="A74" t="s">
        <v>54</v>
      </c>
      <c r="E74" s="35" t="s">
        <v>799</v>
      </c>
    </row>
    <row r="75" spans="1:16" ht="12.75">
      <c r="A75" s="25" t="s">
        <v>45</v>
      </c>
      <c s="29" t="s">
        <v>229</v>
      </c>
      <c s="29" t="s">
        <v>822</v>
      </c>
      <c s="25" t="s">
        <v>47</v>
      </c>
      <c s="30" t="s">
        <v>823</v>
      </c>
      <c s="31" t="s">
        <v>97</v>
      </c>
      <c s="32">
        <v>4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824</v>
      </c>
    </row>
    <row r="77" spans="1:5" ht="12.75">
      <c r="A77" s="36" t="s">
        <v>52</v>
      </c>
      <c r="E77" s="37" t="s">
        <v>825</v>
      </c>
    </row>
    <row r="78" spans="1:5" ht="63.75">
      <c r="A78" t="s">
        <v>54</v>
      </c>
      <c r="E78" s="35" t="s">
        <v>826</v>
      </c>
    </row>
    <row r="79" spans="1:16" ht="12.75">
      <c r="A79" s="25" t="s">
        <v>45</v>
      </c>
      <c s="29" t="s">
        <v>235</v>
      </c>
      <c s="29" t="s">
        <v>827</v>
      </c>
      <c s="25" t="s">
        <v>47</v>
      </c>
      <c s="30" t="s">
        <v>828</v>
      </c>
      <c s="31" t="s">
        <v>97</v>
      </c>
      <c s="32">
        <v>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829</v>
      </c>
    </row>
    <row r="81" spans="1:5" ht="25.5">
      <c r="A81" s="36" t="s">
        <v>52</v>
      </c>
      <c r="E81" s="37" t="s">
        <v>830</v>
      </c>
    </row>
    <row r="82" spans="1:5" ht="25.5">
      <c r="A82" t="s">
        <v>54</v>
      </c>
      <c r="E82" s="35" t="s">
        <v>794</v>
      </c>
    </row>
    <row r="83" spans="1:16" ht="12.75">
      <c r="A83" s="25" t="s">
        <v>45</v>
      </c>
      <c s="29" t="s">
        <v>238</v>
      </c>
      <c s="29" t="s">
        <v>831</v>
      </c>
      <c s="25" t="s">
        <v>47</v>
      </c>
      <c s="30" t="s">
        <v>832</v>
      </c>
      <c s="31" t="s">
        <v>774</v>
      </c>
      <c s="32">
        <v>1460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833</v>
      </c>
    </row>
    <row r="85" spans="1:5" ht="76.5">
      <c r="A85" s="36" t="s">
        <v>52</v>
      </c>
      <c r="E85" s="37" t="s">
        <v>834</v>
      </c>
    </row>
    <row r="86" spans="1:5" ht="25.5">
      <c r="A86" t="s">
        <v>54</v>
      </c>
      <c r="E86" s="35" t="s">
        <v>799</v>
      </c>
    </row>
    <row r="87" spans="1:16" ht="12.75">
      <c r="A87" s="25" t="s">
        <v>45</v>
      </c>
      <c s="29" t="s">
        <v>244</v>
      </c>
      <c s="29" t="s">
        <v>835</v>
      </c>
      <c s="25" t="s">
        <v>47</v>
      </c>
      <c s="30" t="s">
        <v>836</v>
      </c>
      <c s="31" t="s">
        <v>97</v>
      </c>
      <c s="32">
        <v>40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38.25">
      <c r="A88" s="34" t="s">
        <v>50</v>
      </c>
      <c r="E88" s="35" t="s">
        <v>837</v>
      </c>
    </row>
    <row r="89" spans="1:5" ht="38.25">
      <c r="A89" s="36" t="s">
        <v>52</v>
      </c>
      <c r="E89" s="37" t="s">
        <v>838</v>
      </c>
    </row>
    <row r="90" spans="1:5" ht="63.75">
      <c r="A90" t="s">
        <v>54</v>
      </c>
      <c r="E90" s="35" t="s">
        <v>826</v>
      </c>
    </row>
    <row r="91" spans="1:16" ht="12.75">
      <c r="A91" s="25" t="s">
        <v>45</v>
      </c>
      <c s="29" t="s">
        <v>251</v>
      </c>
      <c s="29" t="s">
        <v>839</v>
      </c>
      <c s="25" t="s">
        <v>47</v>
      </c>
      <c s="30" t="s">
        <v>840</v>
      </c>
      <c s="31" t="s">
        <v>97</v>
      </c>
      <c s="32">
        <v>40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25.5">
      <c r="A92" s="34" t="s">
        <v>50</v>
      </c>
      <c r="E92" s="35" t="s">
        <v>841</v>
      </c>
    </row>
    <row r="93" spans="1:5" ht="25.5">
      <c r="A93" s="36" t="s">
        <v>52</v>
      </c>
      <c r="E93" s="37" t="s">
        <v>842</v>
      </c>
    </row>
    <row r="94" spans="1:5" ht="25.5">
      <c r="A94" t="s">
        <v>54</v>
      </c>
      <c r="E94" s="35" t="s">
        <v>794</v>
      </c>
    </row>
    <row r="95" spans="1:16" ht="12.75">
      <c r="A95" s="25" t="s">
        <v>45</v>
      </c>
      <c s="29" t="s">
        <v>257</v>
      </c>
      <c s="29" t="s">
        <v>843</v>
      </c>
      <c s="25" t="s">
        <v>47</v>
      </c>
      <c s="30" t="s">
        <v>844</v>
      </c>
      <c s="31" t="s">
        <v>774</v>
      </c>
      <c s="32">
        <v>2400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25.5">
      <c r="A96" s="34" t="s">
        <v>50</v>
      </c>
      <c r="E96" s="35" t="s">
        <v>845</v>
      </c>
    </row>
    <row r="97" spans="1:5" ht="25.5">
      <c r="A97" s="36" t="s">
        <v>52</v>
      </c>
      <c r="E97" s="37" t="s">
        <v>846</v>
      </c>
    </row>
    <row r="98" spans="1:5" ht="25.5">
      <c r="A98" t="s">
        <v>54</v>
      </c>
      <c r="E98" s="35" t="s">
        <v>799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847</v>
      </c>
      <c s="41">
        <f>0+I8+I13+I30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847</v>
      </c>
      <c s="6"/>
      <c s="18" t="s">
        <v>848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140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151</v>
      </c>
      <c s="25" t="s">
        <v>47</v>
      </c>
      <c s="30" t="s">
        <v>152</v>
      </c>
      <c s="31" t="s">
        <v>153</v>
      </c>
      <c s="32">
        <v>318.6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849</v>
      </c>
    </row>
    <row r="11" spans="1:5" ht="63.75">
      <c r="A11" s="36" t="s">
        <v>52</v>
      </c>
      <c r="E11" s="37" t="s">
        <v>850</v>
      </c>
    </row>
    <row r="12" spans="1:5" ht="25.5">
      <c r="A12" t="s">
        <v>54</v>
      </c>
      <c r="E12" s="35" t="s">
        <v>156</v>
      </c>
    </row>
    <row r="13" spans="1:18" ht="12.75" customHeight="1">
      <c r="A13" s="6" t="s">
        <v>43</v>
      </c>
      <c s="6"/>
      <c s="39" t="s">
        <v>35</v>
      </c>
      <c s="6"/>
      <c s="27" t="s">
        <v>120</v>
      </c>
      <c s="6"/>
      <c s="6"/>
      <c s="6"/>
      <c s="40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45</v>
      </c>
      <c s="29" t="s">
        <v>23</v>
      </c>
      <c s="29" t="s">
        <v>329</v>
      </c>
      <c s="25" t="s">
        <v>47</v>
      </c>
      <c s="30" t="s">
        <v>330</v>
      </c>
      <c s="31" t="s">
        <v>153</v>
      </c>
      <c s="32">
        <v>287.4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851</v>
      </c>
    </row>
    <row r="16" spans="1:5" ht="114.75">
      <c r="A16" s="36" t="s">
        <v>52</v>
      </c>
      <c r="E16" s="37" t="s">
        <v>852</v>
      </c>
    </row>
    <row r="17" spans="1:5" ht="51">
      <c r="A17" t="s">
        <v>54</v>
      </c>
      <c r="E17" s="35" t="s">
        <v>328</v>
      </c>
    </row>
    <row r="18" spans="1:16" ht="12.75">
      <c r="A18" s="25" t="s">
        <v>45</v>
      </c>
      <c s="29" t="s">
        <v>22</v>
      </c>
      <c s="29" t="s">
        <v>853</v>
      </c>
      <c s="25" t="s">
        <v>47</v>
      </c>
      <c s="30" t="s">
        <v>854</v>
      </c>
      <c s="31" t="s">
        <v>153</v>
      </c>
      <c s="32">
        <v>264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855</v>
      </c>
    </row>
    <row r="20" spans="1:5" ht="76.5">
      <c r="A20" s="36" t="s">
        <v>52</v>
      </c>
      <c r="E20" s="37" t="s">
        <v>856</v>
      </c>
    </row>
    <row r="21" spans="1:5" ht="153">
      <c r="A21" t="s">
        <v>54</v>
      </c>
      <c r="E21" s="35" t="s">
        <v>857</v>
      </c>
    </row>
    <row r="22" spans="1:16" ht="12.75">
      <c r="A22" s="25" t="s">
        <v>45</v>
      </c>
      <c s="29" t="s">
        <v>33</v>
      </c>
      <c s="29" t="s">
        <v>858</v>
      </c>
      <c s="25" t="s">
        <v>47</v>
      </c>
      <c s="30" t="s">
        <v>859</v>
      </c>
      <c s="31" t="s">
        <v>153</v>
      </c>
      <c s="32">
        <v>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860</v>
      </c>
    </row>
    <row r="24" spans="1:5" ht="25.5">
      <c r="A24" s="36" t="s">
        <v>52</v>
      </c>
      <c r="E24" s="37" t="s">
        <v>861</v>
      </c>
    </row>
    <row r="25" spans="1:5" ht="153">
      <c r="A25" t="s">
        <v>54</v>
      </c>
      <c r="E25" s="35" t="s">
        <v>857</v>
      </c>
    </row>
    <row r="26" spans="1:16" ht="25.5">
      <c r="A26" s="25" t="s">
        <v>45</v>
      </c>
      <c s="29" t="s">
        <v>35</v>
      </c>
      <c s="29" t="s">
        <v>862</v>
      </c>
      <c s="25" t="s">
        <v>47</v>
      </c>
      <c s="30" t="s">
        <v>863</v>
      </c>
      <c s="31" t="s">
        <v>153</v>
      </c>
      <c s="32">
        <v>8.92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864</v>
      </c>
    </row>
    <row r="28" spans="1:5" ht="76.5">
      <c r="A28" s="36" t="s">
        <v>52</v>
      </c>
      <c r="E28" s="37" t="s">
        <v>865</v>
      </c>
    </row>
    <row r="29" spans="1:5" ht="153">
      <c r="A29" t="s">
        <v>54</v>
      </c>
      <c r="E29" s="35" t="s">
        <v>857</v>
      </c>
    </row>
    <row r="30" spans="1:18" ht="12.75" customHeight="1">
      <c r="A30" s="6" t="s">
        <v>43</v>
      </c>
      <c s="6"/>
      <c s="39" t="s">
        <v>40</v>
      </c>
      <c s="6"/>
      <c s="27" t="s">
        <v>250</v>
      </c>
      <c s="6"/>
      <c s="6"/>
      <c s="6"/>
      <c s="40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45</v>
      </c>
      <c s="29" t="s">
        <v>37</v>
      </c>
      <c s="29" t="s">
        <v>866</v>
      </c>
      <c s="25" t="s">
        <v>47</v>
      </c>
      <c s="30" t="s">
        <v>867</v>
      </c>
      <c s="31" t="s">
        <v>192</v>
      </c>
      <c s="32">
        <v>170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868</v>
      </c>
    </row>
    <row r="33" spans="1:5" ht="89.25">
      <c r="A33" s="36" t="s">
        <v>52</v>
      </c>
      <c r="E33" s="37" t="s">
        <v>869</v>
      </c>
    </row>
    <row r="34" spans="1:5" ht="51">
      <c r="A34" t="s">
        <v>54</v>
      </c>
      <c r="E34" s="35" t="s">
        <v>396</v>
      </c>
    </row>
    <row r="35" spans="1:16" ht="12.75">
      <c r="A35" s="25" t="s">
        <v>45</v>
      </c>
      <c s="29" t="s">
        <v>74</v>
      </c>
      <c s="29" t="s">
        <v>392</v>
      </c>
      <c s="25" t="s">
        <v>47</v>
      </c>
      <c s="30" t="s">
        <v>393</v>
      </c>
      <c s="31" t="s">
        <v>192</v>
      </c>
      <c s="32">
        <v>132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870</v>
      </c>
    </row>
    <row r="37" spans="1:5" ht="76.5">
      <c r="A37" s="36" t="s">
        <v>52</v>
      </c>
      <c r="E37" s="37" t="s">
        <v>871</v>
      </c>
    </row>
    <row r="38" spans="1:5" ht="51">
      <c r="A38" t="s">
        <v>54</v>
      </c>
      <c r="E38" s="35" t="s">
        <v>396</v>
      </c>
    </row>
    <row r="39" spans="1:16" ht="12.75">
      <c r="A39" s="25" t="s">
        <v>45</v>
      </c>
      <c s="29" t="s">
        <v>79</v>
      </c>
      <c s="29" t="s">
        <v>872</v>
      </c>
      <c s="25" t="s">
        <v>47</v>
      </c>
      <c s="30" t="s">
        <v>873</v>
      </c>
      <c s="31" t="s">
        <v>192</v>
      </c>
      <c s="32">
        <v>34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51">
      <c r="A40" s="34" t="s">
        <v>50</v>
      </c>
      <c r="E40" s="35" t="s">
        <v>874</v>
      </c>
    </row>
    <row r="41" spans="1:5" ht="25.5">
      <c r="A41" s="36" t="s">
        <v>52</v>
      </c>
      <c r="E41" s="37" t="s">
        <v>875</v>
      </c>
    </row>
    <row r="42" spans="1:5" ht="51">
      <c r="A42" t="s">
        <v>54</v>
      </c>
      <c r="E42" s="35" t="s">
        <v>396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0+O8+O17+O66+O75+O108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876</v>
      </c>
      <c s="41">
        <f>0+I8+I17+I66+I75+I108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876</v>
      </c>
      <c s="6"/>
      <c s="18" t="s">
        <v>877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134</v>
      </c>
      <c s="25" t="s">
        <v>29</v>
      </c>
      <c s="30" t="s">
        <v>878</v>
      </c>
      <c s="31" t="s">
        <v>136</v>
      </c>
      <c s="32">
        <v>1119.206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166</v>
      </c>
    </row>
    <row r="11" spans="1:5" ht="140.25">
      <c r="A11" s="36" t="s">
        <v>52</v>
      </c>
      <c r="E11" s="37" t="s">
        <v>879</v>
      </c>
    </row>
    <row r="12" spans="1:5" ht="25.5">
      <c r="A12" t="s">
        <v>54</v>
      </c>
      <c r="E12" s="35" t="s">
        <v>139</v>
      </c>
    </row>
    <row r="13" spans="1:16" ht="12.75">
      <c r="A13" s="25" t="s">
        <v>45</v>
      </c>
      <c s="29" t="s">
        <v>23</v>
      </c>
      <c s="29" t="s">
        <v>134</v>
      </c>
      <c s="25" t="s">
        <v>22</v>
      </c>
      <c s="30" t="s">
        <v>880</v>
      </c>
      <c s="31" t="s">
        <v>136</v>
      </c>
      <c s="32">
        <v>12.936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50</v>
      </c>
      <c r="E14" s="35" t="s">
        <v>168</v>
      </c>
    </row>
    <row r="15" spans="1:5" ht="38.25">
      <c r="A15" s="36" t="s">
        <v>52</v>
      </c>
      <c r="E15" s="37" t="s">
        <v>881</v>
      </c>
    </row>
    <row r="16" spans="1:5" ht="25.5">
      <c r="A16" t="s">
        <v>54</v>
      </c>
      <c r="E16" s="35" t="s">
        <v>139</v>
      </c>
    </row>
    <row r="17" spans="1:18" ht="12.75" customHeight="1">
      <c r="A17" s="6" t="s">
        <v>43</v>
      </c>
      <c s="6"/>
      <c s="39" t="s">
        <v>29</v>
      </c>
      <c s="6"/>
      <c s="27" t="s">
        <v>140</v>
      </c>
      <c s="6"/>
      <c s="6"/>
      <c s="6"/>
      <c s="40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25" t="s">
        <v>45</v>
      </c>
      <c s="29" t="s">
        <v>22</v>
      </c>
      <c s="29" t="s">
        <v>172</v>
      </c>
      <c s="25" t="s">
        <v>47</v>
      </c>
      <c s="30" t="s">
        <v>173</v>
      </c>
      <c s="31" t="s">
        <v>153</v>
      </c>
      <c s="32">
        <v>338.1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02">
      <c r="A20" s="36" t="s">
        <v>52</v>
      </c>
      <c r="E20" s="37" t="s">
        <v>882</v>
      </c>
    </row>
    <row r="21" spans="1:5" ht="12.75">
      <c r="A21" t="s">
        <v>54</v>
      </c>
      <c r="E21" s="35" t="s">
        <v>176</v>
      </c>
    </row>
    <row r="22" spans="1:16" ht="12.75">
      <c r="A22" s="25" t="s">
        <v>45</v>
      </c>
      <c s="29" t="s">
        <v>33</v>
      </c>
      <c s="29" t="s">
        <v>216</v>
      </c>
      <c s="25" t="s">
        <v>47</v>
      </c>
      <c s="30" t="s">
        <v>217</v>
      </c>
      <c s="31" t="s">
        <v>123</v>
      </c>
      <c s="32">
        <v>50.715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02">
      <c r="A24" s="36" t="s">
        <v>52</v>
      </c>
      <c r="E24" s="37" t="s">
        <v>883</v>
      </c>
    </row>
    <row r="25" spans="1:5" ht="38.25">
      <c r="A25" t="s">
        <v>54</v>
      </c>
      <c r="E25" s="35" t="s">
        <v>220</v>
      </c>
    </row>
    <row r="26" spans="1:16" ht="25.5">
      <c r="A26" s="25" t="s">
        <v>45</v>
      </c>
      <c s="29" t="s">
        <v>35</v>
      </c>
      <c s="29" t="s">
        <v>652</v>
      </c>
      <c s="25" t="s">
        <v>29</v>
      </c>
      <c s="30" t="s">
        <v>653</v>
      </c>
      <c s="31" t="s">
        <v>123</v>
      </c>
      <c s="32">
        <v>490.245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14.75">
      <c r="A28" s="36" t="s">
        <v>52</v>
      </c>
      <c r="E28" s="37" t="s">
        <v>884</v>
      </c>
    </row>
    <row r="29" spans="1:5" ht="318.75">
      <c r="A29" t="s">
        <v>54</v>
      </c>
      <c r="E29" s="35" t="s">
        <v>656</v>
      </c>
    </row>
    <row r="30" spans="1:16" ht="25.5">
      <c r="A30" s="25" t="s">
        <v>45</v>
      </c>
      <c s="29" t="s">
        <v>37</v>
      </c>
      <c s="29" t="s">
        <v>652</v>
      </c>
      <c s="25" t="s">
        <v>23</v>
      </c>
      <c s="30" t="s">
        <v>653</v>
      </c>
      <c s="31" t="s">
        <v>123</v>
      </c>
      <c s="32">
        <v>83.2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885</v>
      </c>
    </row>
    <row r="32" spans="1:5" ht="12.75">
      <c r="A32" s="36" t="s">
        <v>52</v>
      </c>
      <c r="E32" s="37" t="s">
        <v>886</v>
      </c>
    </row>
    <row r="33" spans="1:5" ht="318.75">
      <c r="A33" t="s">
        <v>54</v>
      </c>
      <c r="E33" s="35" t="s">
        <v>656</v>
      </c>
    </row>
    <row r="34" spans="1:16" ht="12.75">
      <c r="A34" s="25" t="s">
        <v>45</v>
      </c>
      <c s="29" t="s">
        <v>74</v>
      </c>
      <c s="29" t="s">
        <v>887</v>
      </c>
      <c s="25" t="s">
        <v>29</v>
      </c>
      <c s="30" t="s">
        <v>888</v>
      </c>
      <c s="31" t="s">
        <v>123</v>
      </c>
      <c s="32">
        <v>22.736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02">
      <c r="A36" s="36" t="s">
        <v>52</v>
      </c>
      <c r="E36" s="37" t="s">
        <v>889</v>
      </c>
    </row>
    <row r="37" spans="1:5" ht="318.75">
      <c r="A37" t="s">
        <v>54</v>
      </c>
      <c r="E37" s="35" t="s">
        <v>656</v>
      </c>
    </row>
    <row r="38" spans="1:16" ht="12.75">
      <c r="A38" s="25" t="s">
        <v>45</v>
      </c>
      <c s="29" t="s">
        <v>79</v>
      </c>
      <c s="29" t="s">
        <v>887</v>
      </c>
      <c s="25" t="s">
        <v>23</v>
      </c>
      <c s="30" t="s">
        <v>888</v>
      </c>
      <c s="31" t="s">
        <v>123</v>
      </c>
      <c s="32">
        <v>25.6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885</v>
      </c>
    </row>
    <row r="40" spans="1:5" ht="12.75">
      <c r="A40" s="36" t="s">
        <v>52</v>
      </c>
      <c r="E40" s="37" t="s">
        <v>890</v>
      </c>
    </row>
    <row r="41" spans="1:5" ht="318.75">
      <c r="A41" t="s">
        <v>54</v>
      </c>
      <c r="E41" s="35" t="s">
        <v>656</v>
      </c>
    </row>
    <row r="42" spans="1:16" ht="12.75">
      <c r="A42" s="25" t="s">
        <v>45</v>
      </c>
      <c s="29" t="s">
        <v>40</v>
      </c>
      <c s="29" t="s">
        <v>657</v>
      </c>
      <c s="25" t="s">
        <v>29</v>
      </c>
      <c s="30" t="s">
        <v>658</v>
      </c>
      <c s="31" t="s">
        <v>123</v>
      </c>
      <c s="32">
        <v>276.311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891</v>
      </c>
    </row>
    <row r="44" spans="1:5" ht="127.5">
      <c r="A44" s="36" t="s">
        <v>52</v>
      </c>
      <c r="E44" s="37" t="s">
        <v>892</v>
      </c>
    </row>
    <row r="45" spans="1:5" ht="229.5">
      <c r="A45" t="s">
        <v>54</v>
      </c>
      <c r="E45" s="35" t="s">
        <v>661</v>
      </c>
    </row>
    <row r="46" spans="1:16" ht="12.75">
      <c r="A46" s="25" t="s">
        <v>45</v>
      </c>
      <c s="29" t="s">
        <v>42</v>
      </c>
      <c s="29" t="s">
        <v>657</v>
      </c>
      <c s="25" t="s">
        <v>23</v>
      </c>
      <c s="30" t="s">
        <v>658</v>
      </c>
      <c s="31" t="s">
        <v>123</v>
      </c>
      <c s="32">
        <v>42.4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893</v>
      </c>
    </row>
    <row r="48" spans="1:5" ht="38.25">
      <c r="A48" s="36" t="s">
        <v>52</v>
      </c>
      <c r="E48" s="37" t="s">
        <v>894</v>
      </c>
    </row>
    <row r="49" spans="1:5" ht="229.5">
      <c r="A49" t="s">
        <v>54</v>
      </c>
      <c r="E49" s="35" t="s">
        <v>661</v>
      </c>
    </row>
    <row r="50" spans="1:16" ht="12.75">
      <c r="A50" s="25" t="s">
        <v>45</v>
      </c>
      <c s="29" t="s">
        <v>90</v>
      </c>
      <c s="29" t="s">
        <v>419</v>
      </c>
      <c s="25" t="s">
        <v>29</v>
      </c>
      <c s="30" t="s">
        <v>420</v>
      </c>
      <c s="31" t="s">
        <v>123</v>
      </c>
      <c s="32">
        <v>152.145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895</v>
      </c>
    </row>
    <row r="52" spans="1:5" ht="102">
      <c r="A52" s="36" t="s">
        <v>52</v>
      </c>
      <c r="E52" s="37" t="s">
        <v>896</v>
      </c>
    </row>
    <row r="53" spans="1:5" ht="293.25">
      <c r="A53" t="s">
        <v>54</v>
      </c>
      <c r="E53" s="35" t="s">
        <v>423</v>
      </c>
    </row>
    <row r="54" spans="1:16" ht="12.75">
      <c r="A54" s="25" t="s">
        <v>45</v>
      </c>
      <c s="29" t="s">
        <v>93</v>
      </c>
      <c s="29" t="s">
        <v>419</v>
      </c>
      <c s="25" t="s">
        <v>23</v>
      </c>
      <c s="30" t="s">
        <v>420</v>
      </c>
      <c s="31" t="s">
        <v>123</v>
      </c>
      <c s="32">
        <v>31.2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897</v>
      </c>
    </row>
    <row r="56" spans="1:5" ht="12.75">
      <c r="A56" s="36" t="s">
        <v>52</v>
      </c>
      <c r="E56" s="37" t="s">
        <v>898</v>
      </c>
    </row>
    <row r="57" spans="1:5" ht="293.25">
      <c r="A57" t="s">
        <v>54</v>
      </c>
      <c r="E57" s="35" t="s">
        <v>423</v>
      </c>
    </row>
    <row r="58" spans="1:16" ht="12.75">
      <c r="A58" s="25" t="s">
        <v>45</v>
      </c>
      <c s="29" t="s">
        <v>101</v>
      </c>
      <c s="29" t="s">
        <v>899</v>
      </c>
      <c s="25" t="s">
        <v>47</v>
      </c>
      <c s="30" t="s">
        <v>900</v>
      </c>
      <c s="31" t="s">
        <v>153</v>
      </c>
      <c s="32">
        <v>338.1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02">
      <c r="A60" s="36" t="s">
        <v>52</v>
      </c>
      <c r="E60" s="37" t="s">
        <v>882</v>
      </c>
    </row>
    <row r="61" spans="1:5" ht="38.25">
      <c r="A61" t="s">
        <v>54</v>
      </c>
      <c r="E61" s="35" t="s">
        <v>520</v>
      </c>
    </row>
    <row r="62" spans="1:16" ht="12.75">
      <c r="A62" s="25" t="s">
        <v>45</v>
      </c>
      <c s="29" t="s">
        <v>105</v>
      </c>
      <c s="29" t="s">
        <v>901</v>
      </c>
      <c s="25" t="s">
        <v>47</v>
      </c>
      <c s="30" t="s">
        <v>902</v>
      </c>
      <c s="31" t="s">
        <v>153</v>
      </c>
      <c s="32">
        <v>338.1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102">
      <c r="A64" s="36" t="s">
        <v>52</v>
      </c>
      <c r="E64" s="37" t="s">
        <v>882</v>
      </c>
    </row>
    <row r="65" spans="1:5" ht="25.5">
      <c r="A65" t="s">
        <v>54</v>
      </c>
      <c r="E65" s="35" t="s">
        <v>903</v>
      </c>
    </row>
    <row r="66" spans="1:18" ht="12.75" customHeight="1">
      <c r="A66" s="6" t="s">
        <v>43</v>
      </c>
      <c s="6"/>
      <c s="39" t="s">
        <v>33</v>
      </c>
      <c s="6"/>
      <c s="27" t="s">
        <v>436</v>
      </c>
      <c s="6"/>
      <c s="6"/>
      <c s="6"/>
      <c s="40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45</v>
      </c>
      <c s="29" t="s">
        <v>110</v>
      </c>
      <c s="29" t="s">
        <v>493</v>
      </c>
      <c s="25" t="s">
        <v>29</v>
      </c>
      <c s="30" t="s">
        <v>494</v>
      </c>
      <c s="31" t="s">
        <v>123</v>
      </c>
      <c s="32">
        <v>33.81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904</v>
      </c>
    </row>
    <row r="69" spans="1:5" ht="102">
      <c r="A69" s="36" t="s">
        <v>52</v>
      </c>
      <c r="E69" s="37" t="s">
        <v>905</v>
      </c>
    </row>
    <row r="70" spans="1:5" ht="38.25">
      <c r="A70" t="s">
        <v>54</v>
      </c>
      <c r="E70" s="35" t="s">
        <v>492</v>
      </c>
    </row>
    <row r="71" spans="1:16" ht="12.75">
      <c r="A71" s="25" t="s">
        <v>45</v>
      </c>
      <c s="29" t="s">
        <v>115</v>
      </c>
      <c s="29" t="s">
        <v>493</v>
      </c>
      <c s="25" t="s">
        <v>23</v>
      </c>
      <c s="30" t="s">
        <v>494</v>
      </c>
      <c s="31" t="s">
        <v>123</v>
      </c>
      <c s="32">
        <v>6.8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906</v>
      </c>
    </row>
    <row r="73" spans="1:5" ht="38.25">
      <c r="A73" s="36" t="s">
        <v>52</v>
      </c>
      <c r="E73" s="37" t="s">
        <v>907</v>
      </c>
    </row>
    <row r="74" spans="1:5" ht="38.25">
      <c r="A74" t="s">
        <v>54</v>
      </c>
      <c r="E74" s="35" t="s">
        <v>492</v>
      </c>
    </row>
    <row r="75" spans="1:18" ht="12.75" customHeight="1">
      <c r="A75" s="6" t="s">
        <v>43</v>
      </c>
      <c s="6"/>
      <c s="39" t="s">
        <v>79</v>
      </c>
      <c s="6"/>
      <c s="27" t="s">
        <v>452</v>
      </c>
      <c s="6"/>
      <c s="6"/>
      <c s="6"/>
      <c s="40">
        <f>0+Q75</f>
      </c>
      <c r="O75">
        <f>0+R75</f>
      </c>
      <c r="Q75">
        <f>0+I76+I80+I84+I88+I92+I96+I100+I104</f>
      </c>
      <c>
        <f>0+O76+O80+O84+O88+O92+O96+O100+O104</f>
      </c>
    </row>
    <row r="76" spans="1:16" ht="12.75">
      <c r="A76" s="25" t="s">
        <v>45</v>
      </c>
      <c s="29" t="s">
        <v>229</v>
      </c>
      <c s="29" t="s">
        <v>687</v>
      </c>
      <c s="25" t="s">
        <v>47</v>
      </c>
      <c s="30" t="s">
        <v>688</v>
      </c>
      <c s="31" t="s">
        <v>192</v>
      </c>
      <c s="32">
        <v>294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908</v>
      </c>
    </row>
    <row r="78" spans="1:5" ht="102">
      <c r="A78" s="36" t="s">
        <v>52</v>
      </c>
      <c r="E78" s="37" t="s">
        <v>909</v>
      </c>
    </row>
    <row r="79" spans="1:5" ht="255">
      <c r="A79" t="s">
        <v>54</v>
      </c>
      <c r="E79" s="35" t="s">
        <v>691</v>
      </c>
    </row>
    <row r="80" spans="1:16" ht="12.75">
      <c r="A80" s="25" t="s">
        <v>45</v>
      </c>
      <c s="29" t="s">
        <v>235</v>
      </c>
      <c s="29" t="s">
        <v>910</v>
      </c>
      <c s="25" t="s">
        <v>47</v>
      </c>
      <c s="30" t="s">
        <v>911</v>
      </c>
      <c s="31" t="s">
        <v>192</v>
      </c>
      <c s="32">
        <v>40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912</v>
      </c>
    </row>
    <row r="82" spans="1:5" ht="12.75">
      <c r="A82" s="36" t="s">
        <v>52</v>
      </c>
      <c r="E82" s="37" t="s">
        <v>913</v>
      </c>
    </row>
    <row r="83" spans="1:5" ht="255">
      <c r="A83" t="s">
        <v>54</v>
      </c>
      <c r="E83" s="35" t="s">
        <v>691</v>
      </c>
    </row>
    <row r="84" spans="1:16" ht="12.75">
      <c r="A84" s="25" t="s">
        <v>45</v>
      </c>
      <c s="29" t="s">
        <v>238</v>
      </c>
      <c s="29" t="s">
        <v>914</v>
      </c>
      <c s="25" t="s">
        <v>47</v>
      </c>
      <c s="30" t="s">
        <v>915</v>
      </c>
      <c s="31" t="s">
        <v>97</v>
      </c>
      <c s="32">
        <v>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885</v>
      </c>
    </row>
    <row r="86" spans="1:5" ht="12.75">
      <c r="A86" s="36" t="s">
        <v>52</v>
      </c>
      <c r="E86" s="37" t="s">
        <v>916</v>
      </c>
    </row>
    <row r="87" spans="1:5" ht="242.25">
      <c r="A87" t="s">
        <v>54</v>
      </c>
      <c r="E87" s="35" t="s">
        <v>695</v>
      </c>
    </row>
    <row r="88" spans="1:16" ht="12.75">
      <c r="A88" s="25" t="s">
        <v>45</v>
      </c>
      <c s="29" t="s">
        <v>244</v>
      </c>
      <c s="29" t="s">
        <v>917</v>
      </c>
      <c s="25" t="s">
        <v>47</v>
      </c>
      <c s="30" t="s">
        <v>918</v>
      </c>
      <c s="31" t="s">
        <v>97</v>
      </c>
      <c s="32">
        <v>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02">
      <c r="A90" s="36" t="s">
        <v>52</v>
      </c>
      <c r="E90" s="37" t="s">
        <v>919</v>
      </c>
    </row>
    <row r="91" spans="1:5" ht="89.25">
      <c r="A91" t="s">
        <v>54</v>
      </c>
      <c r="E91" s="35" t="s">
        <v>920</v>
      </c>
    </row>
    <row r="92" spans="1:16" ht="12.75">
      <c r="A92" s="25" t="s">
        <v>45</v>
      </c>
      <c s="29" t="s">
        <v>251</v>
      </c>
      <c s="29" t="s">
        <v>921</v>
      </c>
      <c s="25" t="s">
        <v>47</v>
      </c>
      <c s="30" t="s">
        <v>922</v>
      </c>
      <c s="31" t="s">
        <v>192</v>
      </c>
      <c s="32">
        <v>294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47</v>
      </c>
    </row>
    <row r="94" spans="1:5" ht="102">
      <c r="A94" s="36" t="s">
        <v>52</v>
      </c>
      <c r="E94" s="37" t="s">
        <v>909</v>
      </c>
    </row>
    <row r="95" spans="1:5" ht="38.25">
      <c r="A95" t="s">
        <v>54</v>
      </c>
      <c r="E95" s="35" t="s">
        <v>923</v>
      </c>
    </row>
    <row r="96" spans="1:16" ht="12.75">
      <c r="A96" s="25" t="s">
        <v>45</v>
      </c>
      <c s="29" t="s">
        <v>257</v>
      </c>
      <c s="29" t="s">
        <v>924</v>
      </c>
      <c s="25" t="s">
        <v>47</v>
      </c>
      <c s="30" t="s">
        <v>925</v>
      </c>
      <c s="31" t="s">
        <v>192</v>
      </c>
      <c s="32">
        <v>294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102">
      <c r="A98" s="36" t="s">
        <v>52</v>
      </c>
      <c r="E98" s="37" t="s">
        <v>909</v>
      </c>
    </row>
    <row r="99" spans="1:5" ht="51">
      <c r="A99" t="s">
        <v>54</v>
      </c>
      <c r="E99" s="35" t="s">
        <v>926</v>
      </c>
    </row>
    <row r="100" spans="1:16" ht="12.75">
      <c r="A100" s="25" t="s">
        <v>45</v>
      </c>
      <c s="29" t="s">
        <v>263</v>
      </c>
      <c s="29" t="s">
        <v>927</v>
      </c>
      <c s="25" t="s">
        <v>29</v>
      </c>
      <c s="30" t="s">
        <v>928</v>
      </c>
      <c s="31" t="s">
        <v>192</v>
      </c>
      <c s="32">
        <v>8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102">
      <c r="A102" s="36" t="s">
        <v>52</v>
      </c>
      <c r="E102" s="37" t="s">
        <v>919</v>
      </c>
    </row>
    <row r="103" spans="1:5" ht="51">
      <c r="A103" t="s">
        <v>54</v>
      </c>
      <c r="E103" s="35" t="s">
        <v>926</v>
      </c>
    </row>
    <row r="104" spans="1:16" ht="12.75">
      <c r="A104" s="25" t="s">
        <v>45</v>
      </c>
      <c s="29" t="s">
        <v>269</v>
      </c>
      <c s="29" t="s">
        <v>929</v>
      </c>
      <c s="25" t="s">
        <v>47</v>
      </c>
      <c s="30" t="s">
        <v>930</v>
      </c>
      <c s="31" t="s">
        <v>97</v>
      </c>
      <c s="32">
        <v>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02">
      <c r="A106" s="36" t="s">
        <v>52</v>
      </c>
      <c r="E106" s="37" t="s">
        <v>931</v>
      </c>
    </row>
    <row r="107" spans="1:5" ht="12.75">
      <c r="A107" t="s">
        <v>54</v>
      </c>
      <c r="E107" s="35" t="s">
        <v>932</v>
      </c>
    </row>
    <row r="108" spans="1:18" ht="12.75" customHeight="1">
      <c r="A108" s="6" t="s">
        <v>43</v>
      </c>
      <c s="6"/>
      <c s="39" t="s">
        <v>40</v>
      </c>
      <c s="6"/>
      <c s="27" t="s">
        <v>250</v>
      </c>
      <c s="6"/>
      <c s="6"/>
      <c s="6"/>
      <c s="40">
        <f>0+Q108</f>
      </c>
      <c r="O108">
        <f>0+R108</f>
      </c>
      <c r="Q108">
        <f>0+I109</f>
      </c>
      <c>
        <f>0+O109</f>
      </c>
    </row>
    <row r="109" spans="1:16" ht="12.75">
      <c r="A109" s="25" t="s">
        <v>45</v>
      </c>
      <c s="29" t="s">
        <v>274</v>
      </c>
      <c s="29" t="s">
        <v>933</v>
      </c>
      <c s="25" t="s">
        <v>47</v>
      </c>
      <c s="30" t="s">
        <v>934</v>
      </c>
      <c s="31" t="s">
        <v>192</v>
      </c>
      <c s="32">
        <v>294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102">
      <c r="A111" s="36" t="s">
        <v>52</v>
      </c>
      <c r="E111" s="37" t="s">
        <v>909</v>
      </c>
    </row>
    <row r="112" spans="1:5" ht="76.5">
      <c r="A112" t="s">
        <v>54</v>
      </c>
      <c r="E112" s="35" t="s">
        <v>935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0+O8+O13+O42+O47+O52+O93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936</v>
      </c>
      <c s="41">
        <f>0+I8+I13+I42+I47+I52+I93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936</v>
      </c>
      <c s="6"/>
      <c s="18" t="s">
        <v>937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134</v>
      </c>
      <c s="25" t="s">
        <v>29</v>
      </c>
      <c s="30" t="s">
        <v>878</v>
      </c>
      <c s="31" t="s">
        <v>136</v>
      </c>
      <c s="32">
        <v>658.868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166</v>
      </c>
    </row>
    <row r="11" spans="1:5" ht="51">
      <c r="A11" s="36" t="s">
        <v>52</v>
      </c>
      <c r="E11" s="37" t="s">
        <v>938</v>
      </c>
    </row>
    <row r="12" spans="1:5" ht="25.5">
      <c r="A12" t="s">
        <v>54</v>
      </c>
      <c r="E12" s="35" t="s">
        <v>139</v>
      </c>
    </row>
    <row r="13" spans="1:18" ht="12.75" customHeight="1">
      <c r="A13" s="6" t="s">
        <v>43</v>
      </c>
      <c s="6"/>
      <c s="39" t="s">
        <v>29</v>
      </c>
      <c s="6"/>
      <c s="27" t="s">
        <v>140</v>
      </c>
      <c s="6"/>
      <c s="6"/>
      <c s="6"/>
      <c s="40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45</v>
      </c>
      <c s="29" t="s">
        <v>23</v>
      </c>
      <c s="29" t="s">
        <v>172</v>
      </c>
      <c s="25" t="s">
        <v>47</v>
      </c>
      <c s="30" t="s">
        <v>173</v>
      </c>
      <c s="31" t="s">
        <v>153</v>
      </c>
      <c s="32">
        <v>125.216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51">
      <c r="A16" s="36" t="s">
        <v>52</v>
      </c>
      <c r="E16" s="37" t="s">
        <v>939</v>
      </c>
    </row>
    <row r="17" spans="1:5" ht="12.75">
      <c r="A17" t="s">
        <v>54</v>
      </c>
      <c r="E17" s="35" t="s">
        <v>176</v>
      </c>
    </row>
    <row r="18" spans="1:16" ht="12.75">
      <c r="A18" s="25" t="s">
        <v>45</v>
      </c>
      <c s="29" t="s">
        <v>22</v>
      </c>
      <c s="29" t="s">
        <v>216</v>
      </c>
      <c s="25" t="s">
        <v>47</v>
      </c>
      <c s="30" t="s">
        <v>217</v>
      </c>
      <c s="31" t="s">
        <v>123</v>
      </c>
      <c s="32">
        <v>18.782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51">
      <c r="A20" s="36" t="s">
        <v>52</v>
      </c>
      <c r="E20" s="37" t="s">
        <v>940</v>
      </c>
    </row>
    <row r="21" spans="1:5" ht="38.25">
      <c r="A21" t="s">
        <v>54</v>
      </c>
      <c r="E21" s="35" t="s">
        <v>220</v>
      </c>
    </row>
    <row r="22" spans="1:16" ht="25.5">
      <c r="A22" s="25" t="s">
        <v>45</v>
      </c>
      <c s="29" t="s">
        <v>33</v>
      </c>
      <c s="29" t="s">
        <v>652</v>
      </c>
      <c s="25" t="s">
        <v>47</v>
      </c>
      <c s="30" t="s">
        <v>653</v>
      </c>
      <c s="31" t="s">
        <v>123</v>
      </c>
      <c s="32">
        <v>366.038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76.5">
      <c r="A24" s="36" t="s">
        <v>52</v>
      </c>
      <c r="E24" s="37" t="s">
        <v>941</v>
      </c>
    </row>
    <row r="25" spans="1:5" ht="318.75">
      <c r="A25" t="s">
        <v>54</v>
      </c>
      <c r="E25" s="35" t="s">
        <v>656</v>
      </c>
    </row>
    <row r="26" spans="1:16" ht="12.75">
      <c r="A26" s="25" t="s">
        <v>45</v>
      </c>
      <c s="29" t="s">
        <v>35</v>
      </c>
      <c s="29" t="s">
        <v>657</v>
      </c>
      <c s="25" t="s">
        <v>47</v>
      </c>
      <c s="30" t="s">
        <v>658</v>
      </c>
      <c s="31" t="s">
        <v>123</v>
      </c>
      <c s="32">
        <v>236.4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76.5">
      <c r="A28" s="36" t="s">
        <v>52</v>
      </c>
      <c r="E28" s="37" t="s">
        <v>942</v>
      </c>
    </row>
    <row r="29" spans="1:5" ht="229.5">
      <c r="A29" t="s">
        <v>54</v>
      </c>
      <c r="E29" s="35" t="s">
        <v>661</v>
      </c>
    </row>
    <row r="30" spans="1:16" ht="12.75">
      <c r="A30" s="25" t="s">
        <v>45</v>
      </c>
      <c s="29" t="s">
        <v>37</v>
      </c>
      <c s="29" t="s">
        <v>419</v>
      </c>
      <c s="25" t="s">
        <v>47</v>
      </c>
      <c s="30" t="s">
        <v>420</v>
      </c>
      <c s="31" t="s">
        <v>123</v>
      </c>
      <c s="32">
        <v>91.51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76.5">
      <c r="A32" s="36" t="s">
        <v>52</v>
      </c>
      <c r="E32" s="37" t="s">
        <v>943</v>
      </c>
    </row>
    <row r="33" spans="1:5" ht="293.25">
      <c r="A33" t="s">
        <v>54</v>
      </c>
      <c r="E33" s="35" t="s">
        <v>423</v>
      </c>
    </row>
    <row r="34" spans="1:16" ht="12.75">
      <c r="A34" s="25" t="s">
        <v>45</v>
      </c>
      <c s="29" t="s">
        <v>74</v>
      </c>
      <c s="29" t="s">
        <v>899</v>
      </c>
      <c s="25" t="s">
        <v>47</v>
      </c>
      <c s="30" t="s">
        <v>900</v>
      </c>
      <c s="31" t="s">
        <v>153</v>
      </c>
      <c s="32">
        <v>125.216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51">
      <c r="A36" s="36" t="s">
        <v>52</v>
      </c>
      <c r="E36" s="37" t="s">
        <v>939</v>
      </c>
    </row>
    <row r="37" spans="1:5" ht="38.25">
      <c r="A37" t="s">
        <v>54</v>
      </c>
      <c r="E37" s="35" t="s">
        <v>520</v>
      </c>
    </row>
    <row r="38" spans="1:16" ht="12.75">
      <c r="A38" s="25" t="s">
        <v>45</v>
      </c>
      <c s="29" t="s">
        <v>79</v>
      </c>
      <c s="29" t="s">
        <v>901</v>
      </c>
      <c s="25" t="s">
        <v>47</v>
      </c>
      <c s="30" t="s">
        <v>902</v>
      </c>
      <c s="31" t="s">
        <v>153</v>
      </c>
      <c s="32">
        <v>125.216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51">
      <c r="A40" s="36" t="s">
        <v>52</v>
      </c>
      <c r="E40" s="37" t="s">
        <v>939</v>
      </c>
    </row>
    <row r="41" spans="1:5" ht="25.5">
      <c r="A41" t="s">
        <v>54</v>
      </c>
      <c r="E41" s="35" t="s">
        <v>903</v>
      </c>
    </row>
    <row r="42" spans="1:18" ht="12.75" customHeight="1">
      <c r="A42" s="6" t="s">
        <v>43</v>
      </c>
      <c s="6"/>
      <c s="39" t="s">
        <v>33</v>
      </c>
      <c s="6"/>
      <c s="27" t="s">
        <v>436</v>
      </c>
      <c s="6"/>
      <c s="6"/>
      <c s="6"/>
      <c s="40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40</v>
      </c>
      <c s="29" t="s">
        <v>493</v>
      </c>
      <c s="25" t="s">
        <v>47</v>
      </c>
      <c s="30" t="s">
        <v>494</v>
      </c>
      <c s="31" t="s">
        <v>123</v>
      </c>
      <c s="32">
        <v>15.252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904</v>
      </c>
    </row>
    <row r="45" spans="1:5" ht="76.5">
      <c r="A45" s="36" t="s">
        <v>52</v>
      </c>
      <c r="E45" s="37" t="s">
        <v>944</v>
      </c>
    </row>
    <row r="46" spans="1:5" ht="38.25">
      <c r="A46" t="s">
        <v>54</v>
      </c>
      <c r="E46" s="35" t="s">
        <v>492</v>
      </c>
    </row>
    <row r="47" spans="1:18" ht="12.75" customHeight="1">
      <c r="A47" s="6" t="s">
        <v>43</v>
      </c>
      <c s="6"/>
      <c s="39" t="s">
        <v>74</v>
      </c>
      <c s="6"/>
      <c s="27" t="s">
        <v>733</v>
      </c>
      <c s="6"/>
      <c s="6"/>
      <c s="6"/>
      <c s="40">
        <f>0+Q47</f>
      </c>
      <c r="O47">
        <f>0+R47</f>
      </c>
      <c r="Q47">
        <f>0+I48</f>
      </c>
      <c>
        <f>0+O48</f>
      </c>
    </row>
    <row r="48" spans="1:16" ht="12.75">
      <c r="A48" s="25" t="s">
        <v>45</v>
      </c>
      <c s="29" t="s">
        <v>42</v>
      </c>
      <c s="29" t="s">
        <v>945</v>
      </c>
      <c s="25" t="s">
        <v>47</v>
      </c>
      <c s="30" t="s">
        <v>946</v>
      </c>
      <c s="31" t="s">
        <v>97</v>
      </c>
      <c s="32">
        <v>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51">
      <c r="A50" s="36" t="s">
        <v>52</v>
      </c>
      <c r="E50" s="37" t="s">
        <v>947</v>
      </c>
    </row>
    <row r="51" spans="1:5" ht="204">
      <c r="A51" t="s">
        <v>54</v>
      </c>
      <c r="E51" s="35" t="s">
        <v>948</v>
      </c>
    </row>
    <row r="52" spans="1:18" ht="12.75" customHeight="1">
      <c r="A52" s="6" t="s">
        <v>43</v>
      </c>
      <c s="6"/>
      <c s="39" t="s">
        <v>79</v>
      </c>
      <c s="6"/>
      <c s="27" t="s">
        <v>452</v>
      </c>
      <c s="6"/>
      <c s="6"/>
      <c s="6"/>
      <c s="40">
        <f>0+Q52</f>
      </c>
      <c r="O52">
        <f>0+R52</f>
      </c>
      <c r="Q52">
        <f>0+I53+I57+I61+I65+I69+I73+I77+I81+I85+I89</f>
      </c>
      <c>
        <f>0+O53+O57+O61+O65+O69+O73+O77+O81+O85+O89</f>
      </c>
    </row>
    <row r="53" spans="1:16" ht="12.75">
      <c r="A53" s="25" t="s">
        <v>45</v>
      </c>
      <c s="29" t="s">
        <v>90</v>
      </c>
      <c s="29" t="s">
        <v>949</v>
      </c>
      <c s="25" t="s">
        <v>47</v>
      </c>
      <c s="30" t="s">
        <v>950</v>
      </c>
      <c s="31" t="s">
        <v>192</v>
      </c>
      <c s="32">
        <v>117.32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951</v>
      </c>
    </row>
    <row r="55" spans="1:5" ht="76.5">
      <c r="A55" s="36" t="s">
        <v>52</v>
      </c>
      <c r="E55" s="37" t="s">
        <v>952</v>
      </c>
    </row>
    <row r="56" spans="1:5" ht="255">
      <c r="A56" t="s">
        <v>54</v>
      </c>
      <c r="E56" s="35" t="s">
        <v>953</v>
      </c>
    </row>
    <row r="57" spans="1:16" ht="12.75">
      <c r="A57" s="25" t="s">
        <v>45</v>
      </c>
      <c s="29" t="s">
        <v>93</v>
      </c>
      <c s="29" t="s">
        <v>954</v>
      </c>
      <c s="25" t="s">
        <v>47</v>
      </c>
      <c s="30" t="s">
        <v>955</v>
      </c>
      <c s="31" t="s">
        <v>192</v>
      </c>
      <c s="32">
        <v>21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76.5">
      <c r="A59" s="36" t="s">
        <v>52</v>
      </c>
      <c r="E59" s="37" t="s">
        <v>956</v>
      </c>
    </row>
    <row r="60" spans="1:5" ht="255">
      <c r="A60" t="s">
        <v>54</v>
      </c>
      <c r="E60" s="35" t="s">
        <v>957</v>
      </c>
    </row>
    <row r="61" spans="1:16" ht="12.75">
      <c r="A61" s="25" t="s">
        <v>45</v>
      </c>
      <c s="29" t="s">
        <v>101</v>
      </c>
      <c s="29" t="s">
        <v>958</v>
      </c>
      <c s="25" t="s">
        <v>47</v>
      </c>
      <c s="30" t="s">
        <v>959</v>
      </c>
      <c s="31" t="s">
        <v>192</v>
      </c>
      <c s="32">
        <v>21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76.5">
      <c r="A63" s="36" t="s">
        <v>52</v>
      </c>
      <c r="E63" s="37" t="s">
        <v>956</v>
      </c>
    </row>
    <row r="64" spans="1:5" ht="51">
      <c r="A64" t="s">
        <v>54</v>
      </c>
      <c r="E64" s="35" t="s">
        <v>960</v>
      </c>
    </row>
    <row r="65" spans="1:16" ht="12.75">
      <c r="A65" s="25" t="s">
        <v>45</v>
      </c>
      <c s="29" t="s">
        <v>105</v>
      </c>
      <c s="29" t="s">
        <v>961</v>
      </c>
      <c s="25" t="s">
        <v>47</v>
      </c>
      <c s="30" t="s">
        <v>962</v>
      </c>
      <c s="31" t="s">
        <v>97</v>
      </c>
      <c s="32">
        <v>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963</v>
      </c>
    </row>
    <row r="67" spans="1:5" ht="12.75">
      <c r="A67" s="36" t="s">
        <v>52</v>
      </c>
      <c r="E67" s="37" t="s">
        <v>628</v>
      </c>
    </row>
    <row r="68" spans="1:5" ht="25.5">
      <c r="A68" t="s">
        <v>54</v>
      </c>
      <c r="E68" s="35" t="s">
        <v>964</v>
      </c>
    </row>
    <row r="69" spans="1:16" ht="12.75">
      <c r="A69" s="25" t="s">
        <v>45</v>
      </c>
      <c s="29" t="s">
        <v>110</v>
      </c>
      <c s="29" t="s">
        <v>965</v>
      </c>
      <c s="25" t="s">
        <v>47</v>
      </c>
      <c s="30" t="s">
        <v>966</v>
      </c>
      <c s="31" t="s">
        <v>97</v>
      </c>
      <c s="32">
        <v>2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963</v>
      </c>
    </row>
    <row r="71" spans="1:5" ht="12.75">
      <c r="A71" s="36" t="s">
        <v>52</v>
      </c>
      <c r="E71" s="37" t="s">
        <v>628</v>
      </c>
    </row>
    <row r="72" spans="1:5" ht="25.5">
      <c r="A72" t="s">
        <v>54</v>
      </c>
      <c r="E72" s="35" t="s">
        <v>964</v>
      </c>
    </row>
    <row r="73" spans="1:16" ht="12.75">
      <c r="A73" s="25" t="s">
        <v>45</v>
      </c>
      <c s="29" t="s">
        <v>115</v>
      </c>
      <c s="29" t="s">
        <v>967</v>
      </c>
      <c s="25" t="s">
        <v>47</v>
      </c>
      <c s="30" t="s">
        <v>968</v>
      </c>
      <c s="31" t="s">
        <v>192</v>
      </c>
      <c s="32">
        <v>117.32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969</v>
      </c>
    </row>
    <row r="75" spans="1:5" ht="89.25">
      <c r="A75" s="36" t="s">
        <v>52</v>
      </c>
      <c r="E75" s="37" t="s">
        <v>970</v>
      </c>
    </row>
    <row r="76" spans="1:5" ht="51">
      <c r="A76" t="s">
        <v>54</v>
      </c>
      <c r="E76" s="35" t="s">
        <v>971</v>
      </c>
    </row>
    <row r="77" spans="1:16" ht="12.75">
      <c r="A77" s="25" t="s">
        <v>45</v>
      </c>
      <c s="29" t="s">
        <v>229</v>
      </c>
      <c s="29" t="s">
        <v>921</v>
      </c>
      <c s="25" t="s">
        <v>47</v>
      </c>
      <c s="30" t="s">
        <v>922</v>
      </c>
      <c s="31" t="s">
        <v>192</v>
      </c>
      <c s="32">
        <v>117.32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972</v>
      </c>
    </row>
    <row r="79" spans="1:5" ht="51">
      <c r="A79" s="36" t="s">
        <v>52</v>
      </c>
      <c r="E79" s="37" t="s">
        <v>973</v>
      </c>
    </row>
    <row r="80" spans="1:5" ht="38.25">
      <c r="A80" t="s">
        <v>54</v>
      </c>
      <c r="E80" s="35" t="s">
        <v>923</v>
      </c>
    </row>
    <row r="81" spans="1:16" ht="12.75">
      <c r="A81" s="25" t="s">
        <v>45</v>
      </c>
      <c s="29" t="s">
        <v>235</v>
      </c>
      <c s="29" t="s">
        <v>974</v>
      </c>
      <c s="25" t="s">
        <v>47</v>
      </c>
      <c s="30" t="s">
        <v>975</v>
      </c>
      <c s="31" t="s">
        <v>192</v>
      </c>
      <c s="32">
        <v>117.32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38.25">
      <c r="A83" s="36" t="s">
        <v>52</v>
      </c>
      <c r="E83" s="37" t="s">
        <v>976</v>
      </c>
    </row>
    <row r="84" spans="1:5" ht="51">
      <c r="A84" t="s">
        <v>54</v>
      </c>
      <c r="E84" s="35" t="s">
        <v>926</v>
      </c>
    </row>
    <row r="85" spans="1:16" ht="12.75">
      <c r="A85" s="25" t="s">
        <v>45</v>
      </c>
      <c s="29" t="s">
        <v>238</v>
      </c>
      <c s="29" t="s">
        <v>977</v>
      </c>
      <c s="25" t="s">
        <v>47</v>
      </c>
      <c s="30" t="s">
        <v>978</v>
      </c>
      <c s="31" t="s">
        <v>192</v>
      </c>
      <c s="32">
        <v>117.32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38.25">
      <c r="A87" s="36" t="s">
        <v>52</v>
      </c>
      <c r="E87" s="37" t="s">
        <v>976</v>
      </c>
    </row>
    <row r="88" spans="1:5" ht="51">
      <c r="A88" t="s">
        <v>54</v>
      </c>
      <c r="E88" s="35" t="s">
        <v>926</v>
      </c>
    </row>
    <row r="89" spans="1:16" ht="12.75">
      <c r="A89" s="25" t="s">
        <v>45</v>
      </c>
      <c s="29" t="s">
        <v>244</v>
      </c>
      <c s="29" t="s">
        <v>979</v>
      </c>
      <c s="25" t="s">
        <v>47</v>
      </c>
      <c s="30" t="s">
        <v>980</v>
      </c>
      <c s="31" t="s">
        <v>192</v>
      </c>
      <c s="32">
        <v>117.32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47</v>
      </c>
    </row>
    <row r="91" spans="1:5" ht="38.25">
      <c r="A91" s="36" t="s">
        <v>52</v>
      </c>
      <c r="E91" s="37" t="s">
        <v>976</v>
      </c>
    </row>
    <row r="92" spans="1:5" ht="25.5">
      <c r="A92" t="s">
        <v>54</v>
      </c>
      <c r="E92" s="35" t="s">
        <v>981</v>
      </c>
    </row>
    <row r="93" spans="1:18" ht="12.75" customHeight="1">
      <c r="A93" s="6" t="s">
        <v>43</v>
      </c>
      <c s="6"/>
      <c s="39" t="s">
        <v>40</v>
      </c>
      <c s="6"/>
      <c s="27" t="s">
        <v>250</v>
      </c>
      <c s="6"/>
      <c s="6"/>
      <c s="6"/>
      <c s="40">
        <f>0+Q93</f>
      </c>
      <c r="O93">
        <f>0+R93</f>
      </c>
      <c r="Q93">
        <f>0+I94</f>
      </c>
      <c>
        <f>0+O94</f>
      </c>
    </row>
    <row r="94" spans="1:16" ht="12.75">
      <c r="A94" s="25" t="s">
        <v>45</v>
      </c>
      <c s="29" t="s">
        <v>251</v>
      </c>
      <c s="29" t="s">
        <v>982</v>
      </c>
      <c s="25" t="s">
        <v>47</v>
      </c>
      <c s="30" t="s">
        <v>983</v>
      </c>
      <c s="31" t="s">
        <v>192</v>
      </c>
      <c s="32">
        <v>117.32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51">
      <c r="A96" s="36" t="s">
        <v>52</v>
      </c>
      <c r="E96" s="37" t="s">
        <v>984</v>
      </c>
    </row>
    <row r="97" spans="1:5" ht="76.5">
      <c r="A97" t="s">
        <v>54</v>
      </c>
      <c r="E97" s="35" t="s">
        <v>935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985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985</v>
      </c>
      <c s="6"/>
      <c s="18" t="s">
        <v>986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987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988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988</v>
      </c>
      <c s="6"/>
      <c s="18" t="s">
        <v>989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990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91.25">
      <c r="A14" s="34" t="s">
        <v>50</v>
      </c>
      <c r="E14" s="35" t="s">
        <v>58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59</v>
      </c>
    </row>
    <row r="17" spans="1:16" ht="12.75">
      <c r="A17" s="25" t="s">
        <v>45</v>
      </c>
      <c s="29" t="s">
        <v>22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62</v>
      </c>
    </row>
    <row r="19" spans="1:5" ht="12.75">
      <c r="A19" s="36" t="s">
        <v>52</v>
      </c>
      <c r="E19" s="37" t="s">
        <v>63</v>
      </c>
    </row>
    <row r="20" spans="1:5" ht="12.75">
      <c r="A20" t="s">
        <v>54</v>
      </c>
      <c r="E20" s="35" t="s">
        <v>59</v>
      </c>
    </row>
    <row r="21" spans="1:16" ht="12.75">
      <c r="A21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38.25">
      <c r="A22" s="34" t="s">
        <v>50</v>
      </c>
      <c r="E22" s="35" t="s">
        <v>66</v>
      </c>
    </row>
    <row r="23" spans="1:5" ht="12.75">
      <c r="A23" s="36" t="s">
        <v>52</v>
      </c>
      <c r="E23" s="37" t="s">
        <v>53</v>
      </c>
    </row>
    <row r="24" spans="1:5" ht="12.75">
      <c r="A24" t="s">
        <v>54</v>
      </c>
      <c r="E24" s="35" t="s">
        <v>59</v>
      </c>
    </row>
    <row r="25" spans="1:16" ht="12.75">
      <c r="A25" s="25" t="s">
        <v>45</v>
      </c>
      <c s="29" t="s">
        <v>35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65.75">
      <c r="A26" s="34" t="s">
        <v>50</v>
      </c>
      <c r="E26" s="35" t="s">
        <v>69</v>
      </c>
    </row>
    <row r="27" spans="1:5" ht="12.75">
      <c r="A27" s="36" t="s">
        <v>52</v>
      </c>
      <c r="E27" s="37" t="s">
        <v>53</v>
      </c>
    </row>
    <row r="28" spans="1:5" ht="12.75">
      <c r="A28" t="s">
        <v>54</v>
      </c>
      <c r="E28" s="35" t="s">
        <v>59</v>
      </c>
    </row>
    <row r="29" spans="1:16" ht="12.75">
      <c r="A29" s="25" t="s">
        <v>45</v>
      </c>
      <c s="29" t="s">
        <v>37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38.25">
      <c r="A30" s="34" t="s">
        <v>50</v>
      </c>
      <c r="E30" s="35" t="s">
        <v>72</v>
      </c>
    </row>
    <row r="31" spans="1:5" ht="12.75">
      <c r="A31" s="36" t="s">
        <v>52</v>
      </c>
      <c r="E31" s="37" t="s">
        <v>53</v>
      </c>
    </row>
    <row r="32" spans="1:5" ht="76.5">
      <c r="A32" t="s">
        <v>54</v>
      </c>
      <c r="E32" s="35" t="s">
        <v>73</v>
      </c>
    </row>
    <row r="33" spans="1:16" ht="12.75">
      <c r="A33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77</v>
      </c>
    </row>
    <row r="35" spans="1:5" ht="12.75">
      <c r="A35" s="36" t="s">
        <v>52</v>
      </c>
      <c r="E35" s="37" t="s">
        <v>53</v>
      </c>
    </row>
    <row r="36" spans="1:5" ht="63.75">
      <c r="A36" t="s">
        <v>54</v>
      </c>
      <c r="E36" s="35" t="s">
        <v>78</v>
      </c>
    </row>
    <row r="37" spans="1:16" ht="12.75">
      <c r="A37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51">
      <c r="A38" s="34" t="s">
        <v>50</v>
      </c>
      <c r="E38" s="35" t="s">
        <v>82</v>
      </c>
    </row>
    <row r="39" spans="1:5" ht="12.75">
      <c r="A39" s="36" t="s">
        <v>52</v>
      </c>
      <c r="E39" s="37" t="s">
        <v>53</v>
      </c>
    </row>
    <row r="40" spans="1:5" ht="12.75">
      <c r="A40" t="s">
        <v>54</v>
      </c>
      <c r="E40" s="35" t="s">
        <v>59</v>
      </c>
    </row>
    <row r="41" spans="1:16" ht="12.75">
      <c r="A41" s="25" t="s">
        <v>45</v>
      </c>
      <c s="29" t="s">
        <v>40</v>
      </c>
      <c s="29" t="s">
        <v>83</v>
      </c>
      <c s="25" t="s">
        <v>47</v>
      </c>
      <c s="30" t="s">
        <v>84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89.25">
      <c r="A42" s="34" t="s">
        <v>50</v>
      </c>
      <c r="E42" s="35" t="s">
        <v>85</v>
      </c>
    </row>
    <row r="43" spans="1:5" ht="12.75">
      <c r="A43" s="36" t="s">
        <v>52</v>
      </c>
      <c r="E43" s="37" t="s">
        <v>53</v>
      </c>
    </row>
    <row r="44" spans="1:5" ht="12.75">
      <c r="A44" t="s">
        <v>54</v>
      </c>
      <c r="E44" s="35" t="s">
        <v>59</v>
      </c>
    </row>
    <row r="45" spans="1:16" ht="12.75">
      <c r="A45" s="25" t="s">
        <v>45</v>
      </c>
      <c s="29" t="s">
        <v>42</v>
      </c>
      <c s="29" t="s">
        <v>86</v>
      </c>
      <c s="25" t="s">
        <v>47</v>
      </c>
      <c s="30" t="s">
        <v>87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89.25">
      <c r="A46" s="34" t="s">
        <v>50</v>
      </c>
      <c r="E46" s="35" t="s">
        <v>88</v>
      </c>
    </row>
    <row r="47" spans="1:5" ht="12.75">
      <c r="A47" s="36" t="s">
        <v>52</v>
      </c>
      <c r="E47" s="37" t="s">
        <v>53</v>
      </c>
    </row>
    <row r="48" spans="1:5" ht="12.75">
      <c r="A48" t="s">
        <v>54</v>
      </c>
      <c r="E48" s="35" t="s">
        <v>89</v>
      </c>
    </row>
    <row r="49" spans="1:16" ht="12.75">
      <c r="A49" s="25" t="s">
        <v>45</v>
      </c>
      <c s="29" t="s">
        <v>90</v>
      </c>
      <c s="29" t="s">
        <v>86</v>
      </c>
      <c s="25" t="s">
        <v>29</v>
      </c>
      <c s="30" t="s">
        <v>91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92</v>
      </c>
    </row>
    <row r="51" spans="1:5" ht="12.75">
      <c r="A51" s="36" t="s">
        <v>52</v>
      </c>
      <c r="E51" s="37" t="s">
        <v>53</v>
      </c>
    </row>
    <row r="52" spans="1:5" ht="12.75">
      <c r="A52" t="s">
        <v>54</v>
      </c>
      <c r="E52" s="35" t="s">
        <v>89</v>
      </c>
    </row>
    <row r="53" spans="1:16" ht="12.75">
      <c r="A53" s="25" t="s">
        <v>45</v>
      </c>
      <c s="29" t="s">
        <v>93</v>
      </c>
      <c s="29" t="s">
        <v>94</v>
      </c>
      <c s="25" t="s">
        <v>95</v>
      </c>
      <c s="30" t="s">
        <v>96</v>
      </c>
      <c s="31" t="s">
        <v>97</v>
      </c>
      <c s="32">
        <v>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02">
      <c r="A54" s="34" t="s">
        <v>50</v>
      </c>
      <c r="E54" s="35" t="s">
        <v>98</v>
      </c>
    </row>
    <row r="55" spans="1:5" ht="12.75">
      <c r="A55" s="36" t="s">
        <v>52</v>
      </c>
      <c r="E55" s="37" t="s">
        <v>99</v>
      </c>
    </row>
    <row r="56" spans="1:5" ht="89.25">
      <c r="A56" t="s">
        <v>54</v>
      </c>
      <c r="E56" s="35" t="s">
        <v>100</v>
      </c>
    </row>
    <row r="57" spans="1:16" ht="12.75">
      <c r="A57" s="25" t="s">
        <v>45</v>
      </c>
      <c s="29" t="s">
        <v>101</v>
      </c>
      <c s="29" t="s">
        <v>94</v>
      </c>
      <c s="25" t="s">
        <v>102</v>
      </c>
      <c s="30" t="s">
        <v>96</v>
      </c>
      <c s="31" t="s">
        <v>97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02">
      <c r="A58" s="34" t="s">
        <v>50</v>
      </c>
      <c r="E58" s="35" t="s">
        <v>103</v>
      </c>
    </row>
    <row r="59" spans="1:5" ht="12.75">
      <c r="A59" s="36" t="s">
        <v>52</v>
      </c>
      <c r="E59" s="37" t="s">
        <v>104</v>
      </c>
    </row>
    <row r="60" spans="1:5" ht="89.25">
      <c r="A60" t="s">
        <v>54</v>
      </c>
      <c r="E60" s="35" t="s">
        <v>100</v>
      </c>
    </row>
    <row r="61" spans="1:16" ht="12.75">
      <c r="A61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97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7.5">
      <c r="A62" s="34" t="s">
        <v>50</v>
      </c>
      <c r="E62" s="35" t="s">
        <v>108</v>
      </c>
    </row>
    <row r="63" spans="1:5" ht="12.75">
      <c r="A63" s="36" t="s">
        <v>52</v>
      </c>
      <c r="E63" s="37" t="s">
        <v>109</v>
      </c>
    </row>
    <row r="64" spans="1:5" ht="89.25">
      <c r="A64" t="s">
        <v>54</v>
      </c>
      <c r="E64" s="35" t="s">
        <v>100</v>
      </c>
    </row>
    <row r="65" spans="1:16" ht="12.75">
      <c r="A65" s="25" t="s">
        <v>45</v>
      </c>
      <c s="29" t="s">
        <v>110</v>
      </c>
      <c s="29" t="s">
        <v>111</v>
      </c>
      <c s="25" t="s">
        <v>47</v>
      </c>
      <c s="30" t="s">
        <v>112</v>
      </c>
      <c s="31" t="s">
        <v>49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113</v>
      </c>
    </row>
    <row r="67" spans="1:5" ht="12.75">
      <c r="A67" s="36" t="s">
        <v>52</v>
      </c>
      <c r="E67" s="37" t="s">
        <v>53</v>
      </c>
    </row>
    <row r="68" spans="1:5" ht="25.5">
      <c r="A68" t="s">
        <v>54</v>
      </c>
      <c r="E68" s="35" t="s">
        <v>114</v>
      </c>
    </row>
    <row r="69" spans="1:16" ht="12.75">
      <c r="A69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53">
      <c r="A70" s="34" t="s">
        <v>50</v>
      </c>
      <c r="E70" s="35" t="s">
        <v>118</v>
      </c>
    </row>
    <row r="71" spans="1:5" ht="12.75">
      <c r="A71" s="36" t="s">
        <v>52</v>
      </c>
      <c r="E71" s="37" t="s">
        <v>53</v>
      </c>
    </row>
    <row r="72" spans="1:5" ht="12.75">
      <c r="A72" t="s">
        <v>54</v>
      </c>
      <c r="E72" s="35" t="s">
        <v>119</v>
      </c>
    </row>
    <row r="73" spans="1:18" ht="12.75" customHeight="1">
      <c r="A73" s="6" t="s">
        <v>43</v>
      </c>
      <c s="6"/>
      <c s="39" t="s">
        <v>35</v>
      </c>
      <c s="6"/>
      <c s="27" t="s">
        <v>120</v>
      </c>
      <c s="6"/>
      <c s="6"/>
      <c s="6"/>
      <c s="40">
        <f>0+Q73</f>
      </c>
      <c r="O73">
        <f>0+R73</f>
      </c>
      <c r="Q73">
        <f>0+I74</f>
      </c>
      <c>
        <f>0+O74</f>
      </c>
    </row>
    <row r="74" spans="1:16" ht="12.75">
      <c r="A74" s="25" t="s">
        <v>45</v>
      </c>
      <c s="29" t="s">
        <v>115</v>
      </c>
      <c s="29" t="s">
        <v>121</v>
      </c>
      <c s="25" t="s">
        <v>47</v>
      </c>
      <c s="30" t="s">
        <v>122</v>
      </c>
      <c s="31" t="s">
        <v>123</v>
      </c>
      <c s="32">
        <v>31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63.75">
      <c r="A75" s="34" t="s">
        <v>50</v>
      </c>
      <c r="E75" s="35" t="s">
        <v>124</v>
      </c>
    </row>
    <row r="76" spans="1:5" ht="12.75">
      <c r="A76" s="36" t="s">
        <v>52</v>
      </c>
      <c r="E76" s="37" t="s">
        <v>125</v>
      </c>
    </row>
    <row r="77" spans="1:5" ht="76.5">
      <c r="A77" t="s">
        <v>54</v>
      </c>
      <c r="E77" s="35" t="s">
        <v>126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991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991</v>
      </c>
      <c s="6"/>
      <c s="18" t="s">
        <v>992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993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994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994</v>
      </c>
      <c s="6"/>
      <c s="18" t="s">
        <v>995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140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996</v>
      </c>
      <c s="25" t="s">
        <v>47</v>
      </c>
      <c s="30" t="s">
        <v>997</v>
      </c>
      <c s="31" t="s">
        <v>153</v>
      </c>
      <c s="32">
        <v>1900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50</v>
      </c>
      <c r="E10" s="35" t="s">
        <v>998</v>
      </c>
    </row>
    <row r="11" spans="1:5" ht="12.75">
      <c r="A11" s="36" t="s">
        <v>52</v>
      </c>
      <c r="E11" s="37" t="s">
        <v>999</v>
      </c>
    </row>
    <row r="12" spans="1:5" ht="38.25">
      <c r="A12" t="s">
        <v>54</v>
      </c>
      <c r="E12" s="35" t="s">
        <v>1000</v>
      </c>
    </row>
    <row r="13" spans="1:16" ht="12.75">
      <c r="A13" s="25" t="s">
        <v>45</v>
      </c>
      <c s="29" t="s">
        <v>23</v>
      </c>
      <c s="29" t="s">
        <v>1001</v>
      </c>
      <c s="25" t="s">
        <v>47</v>
      </c>
      <c s="30" t="s">
        <v>1002</v>
      </c>
      <c s="31" t="s">
        <v>97</v>
      </c>
      <c s="32">
        <v>18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02">
      <c r="A14" s="34" t="s">
        <v>50</v>
      </c>
      <c r="E14" s="35" t="s">
        <v>1003</v>
      </c>
    </row>
    <row r="15" spans="1:5" ht="12.75">
      <c r="A15" s="36" t="s">
        <v>52</v>
      </c>
      <c r="E15" s="37" t="s">
        <v>1004</v>
      </c>
    </row>
    <row r="16" spans="1:5" ht="165.75">
      <c r="A16" t="s">
        <v>54</v>
      </c>
      <c r="E16" s="35" t="s">
        <v>1005</v>
      </c>
    </row>
    <row r="17" spans="1:16" ht="12.75">
      <c r="A17" s="25" t="s">
        <v>45</v>
      </c>
      <c s="29" t="s">
        <v>22</v>
      </c>
      <c s="29" t="s">
        <v>1006</v>
      </c>
      <c s="25" t="s">
        <v>47</v>
      </c>
      <c s="30" t="s">
        <v>1007</v>
      </c>
      <c s="31" t="s">
        <v>97</v>
      </c>
      <c s="32">
        <v>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65.75">
      <c r="A18" s="34" t="s">
        <v>50</v>
      </c>
      <c r="E18" s="35" t="s">
        <v>1008</v>
      </c>
    </row>
    <row r="19" spans="1:5" ht="12.75">
      <c r="A19" s="36" t="s">
        <v>52</v>
      </c>
      <c r="E19" s="37" t="s">
        <v>1009</v>
      </c>
    </row>
    <row r="20" spans="1:5" ht="165.75">
      <c r="A20" t="s">
        <v>54</v>
      </c>
      <c r="E20" s="35" t="s">
        <v>1010</v>
      </c>
    </row>
    <row r="21" spans="1:16" ht="12.75">
      <c r="A21" s="25" t="s">
        <v>45</v>
      </c>
      <c s="29" t="s">
        <v>33</v>
      </c>
      <c s="29" t="s">
        <v>1011</v>
      </c>
      <c s="25" t="s">
        <v>47</v>
      </c>
      <c s="30" t="s">
        <v>1012</v>
      </c>
      <c s="31" t="s">
        <v>97</v>
      </c>
      <c s="32">
        <v>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02">
      <c r="A22" s="34" t="s">
        <v>50</v>
      </c>
      <c r="E22" s="35" t="s">
        <v>1013</v>
      </c>
    </row>
    <row r="23" spans="1:5" ht="12.75">
      <c r="A23" s="36" t="s">
        <v>52</v>
      </c>
      <c r="E23" s="37" t="s">
        <v>628</v>
      </c>
    </row>
    <row r="24" spans="1:5" ht="165.75">
      <c r="A24" t="s">
        <v>54</v>
      </c>
      <c r="E24" s="35" t="s">
        <v>1010</v>
      </c>
    </row>
    <row r="25" spans="1:16" ht="12.75">
      <c r="A25" s="25" t="s">
        <v>45</v>
      </c>
      <c s="29" t="s">
        <v>35</v>
      </c>
      <c s="29" t="s">
        <v>1014</v>
      </c>
      <c s="25" t="s">
        <v>47</v>
      </c>
      <c s="30" t="s">
        <v>1015</v>
      </c>
      <c s="31" t="s">
        <v>97</v>
      </c>
      <c s="32">
        <v>174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65.75">
      <c r="A26" s="34" t="s">
        <v>50</v>
      </c>
      <c r="E26" s="35" t="s">
        <v>1016</v>
      </c>
    </row>
    <row r="27" spans="1:5" ht="76.5">
      <c r="A27" s="36" t="s">
        <v>52</v>
      </c>
      <c r="E27" s="37" t="s">
        <v>1017</v>
      </c>
    </row>
    <row r="28" spans="1:5" ht="165.75">
      <c r="A28" t="s">
        <v>54</v>
      </c>
      <c r="E28" s="35" t="s">
        <v>1005</v>
      </c>
    </row>
    <row r="29" spans="1:16" ht="12.75">
      <c r="A29" s="25" t="s">
        <v>45</v>
      </c>
      <c s="29" t="s">
        <v>37</v>
      </c>
      <c s="29" t="s">
        <v>1018</v>
      </c>
      <c s="25" t="s">
        <v>47</v>
      </c>
      <c s="30" t="s">
        <v>1019</v>
      </c>
      <c s="31" t="s">
        <v>97</v>
      </c>
      <c s="32">
        <v>2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89.25">
      <c r="A30" s="34" t="s">
        <v>50</v>
      </c>
      <c r="E30" s="35" t="s">
        <v>1020</v>
      </c>
    </row>
    <row r="31" spans="1:5" ht="12.75">
      <c r="A31" s="36" t="s">
        <v>52</v>
      </c>
      <c r="E31" s="37" t="s">
        <v>628</v>
      </c>
    </row>
    <row r="32" spans="1:5" ht="114.75">
      <c r="A32" t="s">
        <v>54</v>
      </c>
      <c r="E32" s="35" t="s">
        <v>1021</v>
      </c>
    </row>
    <row r="33" spans="1:16" ht="12.75">
      <c r="A33" s="25" t="s">
        <v>45</v>
      </c>
      <c s="29" t="s">
        <v>74</v>
      </c>
      <c s="29" t="s">
        <v>1022</v>
      </c>
      <c s="25" t="s">
        <v>47</v>
      </c>
      <c s="30" t="s">
        <v>1023</v>
      </c>
      <c s="31" t="s">
        <v>153</v>
      </c>
      <c s="32">
        <v>4200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1024</v>
      </c>
    </row>
    <row r="35" spans="1:5" ht="102">
      <c r="A35" s="36" t="s">
        <v>52</v>
      </c>
      <c r="E35" s="37" t="s">
        <v>1025</v>
      </c>
    </row>
    <row r="36" spans="1:5" ht="12.75">
      <c r="A36" t="s">
        <v>54</v>
      </c>
      <c r="E36" s="35" t="s">
        <v>1026</v>
      </c>
    </row>
    <row r="37" spans="1:16" ht="12.75">
      <c r="A37" s="25" t="s">
        <v>45</v>
      </c>
      <c s="29" t="s">
        <v>79</v>
      </c>
      <c s="29" t="s">
        <v>901</v>
      </c>
      <c s="25" t="s">
        <v>47</v>
      </c>
      <c s="30" t="s">
        <v>902</v>
      </c>
      <c s="31" t="s">
        <v>153</v>
      </c>
      <c s="32">
        <v>43950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1027</v>
      </c>
    </row>
    <row r="39" spans="1:5" ht="76.5">
      <c r="A39" s="36" t="s">
        <v>52</v>
      </c>
      <c r="E39" s="37" t="s">
        <v>1028</v>
      </c>
    </row>
    <row r="40" spans="1:5" ht="25.5">
      <c r="A40" t="s">
        <v>54</v>
      </c>
      <c r="E40" s="35" t="s">
        <v>903</v>
      </c>
    </row>
    <row r="41" spans="1:16" ht="12.75">
      <c r="A41" s="25" t="s">
        <v>45</v>
      </c>
      <c s="29" t="s">
        <v>40</v>
      </c>
      <c s="29" t="s">
        <v>1029</v>
      </c>
      <c s="25" t="s">
        <v>47</v>
      </c>
      <c s="30" t="s">
        <v>1030</v>
      </c>
      <c s="31" t="s">
        <v>97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1031</v>
      </c>
    </row>
    <row r="43" spans="1:5" ht="12.75">
      <c r="A43" s="36" t="s">
        <v>52</v>
      </c>
      <c r="E43" s="37" t="s">
        <v>53</v>
      </c>
    </row>
    <row r="44" spans="1:5" ht="76.5">
      <c r="A44" t="s">
        <v>54</v>
      </c>
      <c r="E44" s="35" t="s">
        <v>1032</v>
      </c>
    </row>
    <row r="45" spans="1:16" ht="12.75">
      <c r="A45" s="25" t="s">
        <v>45</v>
      </c>
      <c s="29" t="s">
        <v>42</v>
      </c>
      <c s="29" t="s">
        <v>1033</v>
      </c>
      <c s="25" t="s">
        <v>47</v>
      </c>
      <c s="30" t="s">
        <v>1034</v>
      </c>
      <c s="31" t="s">
        <v>153</v>
      </c>
      <c s="32">
        <v>67.5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1035</v>
      </c>
    </row>
    <row r="47" spans="1:5" ht="25.5">
      <c r="A47" s="36" t="s">
        <v>52</v>
      </c>
      <c r="E47" s="37" t="s">
        <v>1036</v>
      </c>
    </row>
    <row r="48" spans="1:5" ht="38.25">
      <c r="A48" t="s">
        <v>54</v>
      </c>
      <c r="E48" s="35" t="s">
        <v>1037</v>
      </c>
    </row>
    <row r="49" spans="1:16" ht="25.5">
      <c r="A49" s="25" t="s">
        <v>45</v>
      </c>
      <c s="29" t="s">
        <v>90</v>
      </c>
      <c s="29" t="s">
        <v>1038</v>
      </c>
      <c s="25" t="s">
        <v>47</v>
      </c>
      <c s="30" t="s">
        <v>1039</v>
      </c>
      <c s="31" t="s">
        <v>97</v>
      </c>
      <c s="32">
        <v>155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89.25">
      <c r="A50" s="34" t="s">
        <v>50</v>
      </c>
      <c r="E50" s="35" t="s">
        <v>1040</v>
      </c>
    </row>
    <row r="51" spans="1:5" ht="127.5">
      <c r="A51" s="36" t="s">
        <v>52</v>
      </c>
      <c r="E51" s="37" t="s">
        <v>1041</v>
      </c>
    </row>
    <row r="52" spans="1:5" ht="114.75">
      <c r="A52" t="s">
        <v>54</v>
      </c>
      <c r="E52" s="35" t="s">
        <v>1042</v>
      </c>
    </row>
    <row r="53" spans="1:16" ht="12.75">
      <c r="A53" s="25" t="s">
        <v>45</v>
      </c>
      <c s="29" t="s">
        <v>93</v>
      </c>
      <c s="29" t="s">
        <v>1043</v>
      </c>
      <c s="25" t="s">
        <v>47</v>
      </c>
      <c s="30" t="s">
        <v>1044</v>
      </c>
      <c s="31" t="s">
        <v>123</v>
      </c>
      <c s="32">
        <v>4.65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1045</v>
      </c>
    </row>
    <row r="55" spans="1:5" ht="51">
      <c r="A55" s="36" t="s">
        <v>52</v>
      </c>
      <c r="E55" s="37" t="s">
        <v>1046</v>
      </c>
    </row>
    <row r="56" spans="1:5" ht="38.25">
      <c r="A56" t="s">
        <v>54</v>
      </c>
      <c r="E56" s="35" t="s">
        <v>1037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131</v>
      </c>
      <c s="41">
        <f>0+I9+I14+I27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131</v>
      </c>
      <c s="6"/>
      <c s="18" t="s">
        <v>132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29781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137</v>
      </c>
    </row>
    <row r="12" spans="1:5" ht="25.5">
      <c r="A12" s="36" t="s">
        <v>52</v>
      </c>
      <c r="E12" s="37" t="s">
        <v>138</v>
      </c>
    </row>
    <row r="13" spans="1:5" ht="25.5">
      <c r="A13" t="s">
        <v>54</v>
      </c>
      <c r="E13" s="35" t="s">
        <v>139</v>
      </c>
    </row>
    <row r="14" spans="1:18" ht="12.75" customHeight="1">
      <c r="A14" s="6" t="s">
        <v>43</v>
      </c>
      <c s="6"/>
      <c s="39" t="s">
        <v>29</v>
      </c>
      <c s="6"/>
      <c s="27" t="s">
        <v>140</v>
      </c>
      <c s="6"/>
      <c s="6"/>
      <c s="6"/>
      <c s="40">
        <f>0+Q14</f>
      </c>
      <c r="O14">
        <f>0+R14</f>
      </c>
      <c r="Q14">
        <f>0+I15+I19+I23</f>
      </c>
      <c>
        <f>0+O15+O19+O23</f>
      </c>
    </row>
    <row r="15" spans="1:16" ht="25.5">
      <c r="A15" s="25" t="s">
        <v>45</v>
      </c>
      <c s="29" t="s">
        <v>23</v>
      </c>
      <c s="29" t="s">
        <v>141</v>
      </c>
      <c s="25" t="s">
        <v>47</v>
      </c>
      <c s="30" t="s">
        <v>142</v>
      </c>
      <c s="31" t="s">
        <v>123</v>
      </c>
      <c s="32">
        <v>16545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143</v>
      </c>
    </row>
    <row r="17" spans="1:5" ht="25.5">
      <c r="A17" s="36" t="s">
        <v>52</v>
      </c>
      <c r="E17" s="37" t="s">
        <v>144</v>
      </c>
    </row>
    <row r="18" spans="1:5" ht="369.75">
      <c r="A18" t="s">
        <v>54</v>
      </c>
      <c r="E18" s="35" t="s">
        <v>145</v>
      </c>
    </row>
    <row r="19" spans="1:16" ht="12.75">
      <c r="A19" s="25" t="s">
        <v>45</v>
      </c>
      <c s="29" t="s">
        <v>22</v>
      </c>
      <c s="29" t="s">
        <v>146</v>
      </c>
      <c s="25" t="s">
        <v>47</v>
      </c>
      <c s="30" t="s">
        <v>147</v>
      </c>
      <c s="31" t="s">
        <v>123</v>
      </c>
      <c s="32">
        <v>16960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148</v>
      </c>
    </row>
    <row r="21" spans="1:5" ht="25.5">
      <c r="A21" s="36" t="s">
        <v>52</v>
      </c>
      <c r="E21" s="37" t="s">
        <v>149</v>
      </c>
    </row>
    <row r="22" spans="1:5" ht="280.5">
      <c r="A22" t="s">
        <v>54</v>
      </c>
      <c r="E22" s="35" t="s">
        <v>150</v>
      </c>
    </row>
    <row r="23" spans="1:16" ht="12.75">
      <c r="A23" s="25" t="s">
        <v>45</v>
      </c>
      <c s="29" t="s">
        <v>33</v>
      </c>
      <c s="29" t="s">
        <v>151</v>
      </c>
      <c s="25" t="s">
        <v>47</v>
      </c>
      <c s="30" t="s">
        <v>152</v>
      </c>
      <c s="31" t="s">
        <v>153</v>
      </c>
      <c s="32">
        <v>34000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154</v>
      </c>
    </row>
    <row r="25" spans="1:5" ht="25.5">
      <c r="A25" s="36" t="s">
        <v>52</v>
      </c>
      <c r="E25" s="37" t="s">
        <v>155</v>
      </c>
    </row>
    <row r="26" spans="1:5" ht="25.5">
      <c r="A26" t="s">
        <v>54</v>
      </c>
      <c r="E26" s="35" t="s">
        <v>156</v>
      </c>
    </row>
    <row r="27" spans="1:18" ht="12.75" customHeight="1">
      <c r="A27" s="6" t="s">
        <v>43</v>
      </c>
      <c s="6"/>
      <c s="39" t="s">
        <v>23</v>
      </c>
      <c s="6"/>
      <c s="27" t="s">
        <v>157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158</v>
      </c>
      <c s="25" t="s">
        <v>47</v>
      </c>
      <c s="30" t="s">
        <v>159</v>
      </c>
      <c s="31" t="s">
        <v>153</v>
      </c>
      <c s="32">
        <v>34000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160</v>
      </c>
    </row>
    <row r="30" spans="1:5" ht="25.5">
      <c r="A30" s="36" t="s">
        <v>52</v>
      </c>
      <c r="E30" s="37" t="s">
        <v>161</v>
      </c>
    </row>
    <row r="31" spans="1:5" ht="102">
      <c r="A31" t="s">
        <v>54</v>
      </c>
      <c r="E31" s="35" t="s">
        <v>162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0+O9+O22+O91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163</v>
      </c>
      <c s="41">
        <f>0+I9+I22+I91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163</v>
      </c>
      <c s="6"/>
      <c s="18" t="s">
        <v>164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42187.194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166</v>
      </c>
    </row>
    <row r="12" spans="1:5" ht="165.75">
      <c r="A12" s="36" t="s">
        <v>52</v>
      </c>
      <c r="E12" s="37" t="s">
        <v>167</v>
      </c>
    </row>
    <row r="13" spans="1:5" ht="25.5">
      <c r="A13" t="s">
        <v>54</v>
      </c>
      <c r="E13" s="35" t="s">
        <v>139</v>
      </c>
    </row>
    <row r="14" spans="1:16" ht="12.75">
      <c r="A14" s="25" t="s">
        <v>45</v>
      </c>
      <c s="29" t="s">
        <v>23</v>
      </c>
      <c s="29" t="s">
        <v>134</v>
      </c>
      <c s="25" t="s">
        <v>29</v>
      </c>
      <c s="30" t="s">
        <v>135</v>
      </c>
      <c s="31" t="s">
        <v>136</v>
      </c>
      <c s="32">
        <v>436.25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51">
      <c r="A15" s="34" t="s">
        <v>50</v>
      </c>
      <c r="E15" s="35" t="s">
        <v>168</v>
      </c>
    </row>
    <row r="16" spans="1:5" ht="280.5">
      <c r="A16" s="36" t="s">
        <v>52</v>
      </c>
      <c r="E16" s="37" t="s">
        <v>169</v>
      </c>
    </row>
    <row r="17" spans="1:5" ht="25.5">
      <c r="A17" t="s">
        <v>54</v>
      </c>
      <c r="E17" s="35" t="s">
        <v>139</v>
      </c>
    </row>
    <row r="18" spans="1:16" ht="12.75">
      <c r="A18" s="25" t="s">
        <v>45</v>
      </c>
      <c s="29" t="s">
        <v>22</v>
      </c>
      <c s="29" t="s">
        <v>134</v>
      </c>
      <c s="25" t="s">
        <v>23</v>
      </c>
      <c s="30" t="s">
        <v>135</v>
      </c>
      <c s="31" t="s">
        <v>136</v>
      </c>
      <c s="32">
        <v>18011.725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51">
      <c r="A19" s="34" t="s">
        <v>50</v>
      </c>
      <c r="E19" s="35" t="s">
        <v>170</v>
      </c>
    </row>
    <row r="20" spans="1:5" ht="293.25">
      <c r="A20" s="36" t="s">
        <v>52</v>
      </c>
      <c r="E20" s="37" t="s">
        <v>171</v>
      </c>
    </row>
    <row r="21" spans="1:5" ht="25.5">
      <c r="A21" t="s">
        <v>54</v>
      </c>
      <c r="E21" s="35" t="s">
        <v>139</v>
      </c>
    </row>
    <row r="22" spans="1:18" ht="12.75" customHeight="1">
      <c r="A22" s="6" t="s">
        <v>43</v>
      </c>
      <c s="6"/>
      <c s="39" t="s">
        <v>29</v>
      </c>
      <c s="6"/>
      <c s="27" t="s">
        <v>140</v>
      </c>
      <c s="6"/>
      <c s="6"/>
      <c s="6"/>
      <c s="40">
        <f>0+Q22</f>
      </c>
      <c r="O22">
        <f>0+R22</f>
      </c>
      <c r="Q22">
        <f>0+I23+I27+I31+I35+I39+I43+I47+I51+I55+I59+I63+I67+I71+I75+I79+I83+I87</f>
      </c>
      <c>
        <f>0+O23+O27+O31+O35+O39+O43+O47+O51+O55+O59+O63+O67+O71+O75+O79+O83+O87</f>
      </c>
    </row>
    <row r="23" spans="1:16" ht="12.75">
      <c r="A23" s="25" t="s">
        <v>45</v>
      </c>
      <c s="29" t="s">
        <v>33</v>
      </c>
      <c s="29" t="s">
        <v>172</v>
      </c>
      <c s="25" t="s">
        <v>47</v>
      </c>
      <c s="30" t="s">
        <v>173</v>
      </c>
      <c s="31" t="s">
        <v>153</v>
      </c>
      <c s="32">
        <v>46600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174</v>
      </c>
    </row>
    <row r="25" spans="1:5" ht="25.5">
      <c r="A25" s="36" t="s">
        <v>52</v>
      </c>
      <c r="E25" s="37" t="s">
        <v>175</v>
      </c>
    </row>
    <row r="26" spans="1:5" ht="12.75">
      <c r="A26" t="s">
        <v>54</v>
      </c>
      <c r="E26" s="35" t="s">
        <v>176</v>
      </c>
    </row>
    <row r="27" spans="1:16" ht="12.75">
      <c r="A27" s="25" t="s">
        <v>45</v>
      </c>
      <c s="29" t="s">
        <v>35</v>
      </c>
      <c s="29" t="s">
        <v>177</v>
      </c>
      <c s="25" t="s">
        <v>47</v>
      </c>
      <c s="30" t="s">
        <v>178</v>
      </c>
      <c s="31" t="s">
        <v>123</v>
      </c>
      <c s="32">
        <v>424.75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179</v>
      </c>
    </row>
    <row r="29" spans="1:5" ht="409.5">
      <c r="A29" s="36" t="s">
        <v>52</v>
      </c>
      <c r="E29" s="37" t="s">
        <v>180</v>
      </c>
    </row>
    <row r="30" spans="1:5" ht="63.75">
      <c r="A30" t="s">
        <v>54</v>
      </c>
      <c r="E30" s="35" t="s">
        <v>181</v>
      </c>
    </row>
    <row r="31" spans="1:16" ht="25.5">
      <c r="A31" s="25" t="s">
        <v>45</v>
      </c>
      <c s="29" t="s">
        <v>37</v>
      </c>
      <c s="29" t="s">
        <v>182</v>
      </c>
      <c s="25" t="s">
        <v>47</v>
      </c>
      <c s="30" t="s">
        <v>183</v>
      </c>
      <c s="31" t="s">
        <v>123</v>
      </c>
      <c s="32">
        <v>3485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184</v>
      </c>
    </row>
    <row r="33" spans="1:5" ht="127.5">
      <c r="A33" s="36" t="s">
        <v>52</v>
      </c>
      <c r="E33" s="37" t="s">
        <v>185</v>
      </c>
    </row>
    <row r="34" spans="1:5" ht="63.75">
      <c r="A34" t="s">
        <v>54</v>
      </c>
      <c r="E34" s="35" t="s">
        <v>181</v>
      </c>
    </row>
    <row r="35" spans="1:16" ht="12.75">
      <c r="A35" s="25" t="s">
        <v>45</v>
      </c>
      <c s="29" t="s">
        <v>74</v>
      </c>
      <c s="29" t="s">
        <v>186</v>
      </c>
      <c s="25" t="s">
        <v>47</v>
      </c>
      <c s="30" t="s">
        <v>187</v>
      </c>
      <c s="31" t="s">
        <v>123</v>
      </c>
      <c s="32">
        <v>2314.03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63.75">
      <c r="A36" s="34" t="s">
        <v>50</v>
      </c>
      <c r="E36" s="35" t="s">
        <v>188</v>
      </c>
    </row>
    <row r="37" spans="1:5" ht="409.5">
      <c r="A37" s="36" t="s">
        <v>52</v>
      </c>
      <c r="E37" s="37" t="s">
        <v>189</v>
      </c>
    </row>
    <row r="38" spans="1:5" ht="63.75">
      <c r="A38" t="s">
        <v>54</v>
      </c>
      <c r="E38" s="35" t="s">
        <v>181</v>
      </c>
    </row>
    <row r="39" spans="1:16" ht="25.5">
      <c r="A39" s="25" t="s">
        <v>45</v>
      </c>
      <c s="29" t="s">
        <v>79</v>
      </c>
      <c s="29" t="s">
        <v>190</v>
      </c>
      <c s="25" t="s">
        <v>47</v>
      </c>
      <c s="30" t="s">
        <v>191</v>
      </c>
      <c s="31" t="s">
        <v>192</v>
      </c>
      <c s="32">
        <v>1150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193</v>
      </c>
    </row>
    <row r="41" spans="1:5" ht="255">
      <c r="A41" s="36" t="s">
        <v>52</v>
      </c>
      <c r="E41" s="37" t="s">
        <v>194</v>
      </c>
    </row>
    <row r="42" spans="1:5" ht="63.75">
      <c r="A42" t="s">
        <v>54</v>
      </c>
      <c r="E42" s="35" t="s">
        <v>181</v>
      </c>
    </row>
    <row r="43" spans="1:16" ht="12.75">
      <c r="A43" s="25" t="s">
        <v>45</v>
      </c>
      <c s="29" t="s">
        <v>40</v>
      </c>
      <c s="29" t="s">
        <v>195</v>
      </c>
      <c s="25" t="s">
        <v>47</v>
      </c>
      <c s="30" t="s">
        <v>196</v>
      </c>
      <c s="31" t="s">
        <v>123</v>
      </c>
      <c s="32">
        <v>2141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197</v>
      </c>
    </row>
    <row r="45" spans="1:5" ht="25.5">
      <c r="A45" s="36" t="s">
        <v>52</v>
      </c>
      <c r="E45" s="37" t="s">
        <v>198</v>
      </c>
    </row>
    <row r="46" spans="1:5" ht="63.75">
      <c r="A46" t="s">
        <v>54</v>
      </c>
      <c r="E46" s="35" t="s">
        <v>199</v>
      </c>
    </row>
    <row r="47" spans="1:16" ht="12.75">
      <c r="A47" s="25" t="s">
        <v>45</v>
      </c>
      <c s="29" t="s">
        <v>42</v>
      </c>
      <c s="29" t="s">
        <v>200</v>
      </c>
      <c s="25" t="s">
        <v>47</v>
      </c>
      <c s="30" t="s">
        <v>201</v>
      </c>
      <c s="31" t="s">
        <v>153</v>
      </c>
      <c s="32">
        <v>465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50</v>
      </c>
      <c r="E48" s="35" t="s">
        <v>202</v>
      </c>
    </row>
    <row r="49" spans="1:5" ht="191.25">
      <c r="A49" s="36" t="s">
        <v>52</v>
      </c>
      <c r="E49" s="37" t="s">
        <v>203</v>
      </c>
    </row>
    <row r="50" spans="1:5" ht="63.75">
      <c r="A50" t="s">
        <v>54</v>
      </c>
      <c r="E50" s="35" t="s">
        <v>181</v>
      </c>
    </row>
    <row r="51" spans="1:16" ht="12.75">
      <c r="A51" s="25" t="s">
        <v>45</v>
      </c>
      <c s="29" t="s">
        <v>90</v>
      </c>
      <c s="29" t="s">
        <v>204</v>
      </c>
      <c s="25" t="s">
        <v>47</v>
      </c>
      <c s="30" t="s">
        <v>205</v>
      </c>
      <c s="31" t="s">
        <v>153</v>
      </c>
      <c s="32">
        <v>8306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63.75">
      <c r="A52" s="34" t="s">
        <v>50</v>
      </c>
      <c r="E52" s="35" t="s">
        <v>206</v>
      </c>
    </row>
    <row r="53" spans="1:5" ht="38.25">
      <c r="A53" s="36" t="s">
        <v>52</v>
      </c>
      <c r="E53" s="37" t="s">
        <v>207</v>
      </c>
    </row>
    <row r="54" spans="1:5" ht="63.75">
      <c r="A54" t="s">
        <v>54</v>
      </c>
      <c r="E54" s="35" t="s">
        <v>181</v>
      </c>
    </row>
    <row r="55" spans="1:16" ht="12.75">
      <c r="A55" s="25" t="s">
        <v>45</v>
      </c>
      <c s="29" t="s">
        <v>93</v>
      </c>
      <c s="29" t="s">
        <v>208</v>
      </c>
      <c s="25" t="s">
        <v>47</v>
      </c>
      <c s="30" t="s">
        <v>209</v>
      </c>
      <c s="31" t="s">
        <v>153</v>
      </c>
      <c s="32">
        <v>41530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51">
      <c r="A56" s="34" t="s">
        <v>50</v>
      </c>
      <c r="E56" s="35" t="s">
        <v>210</v>
      </c>
    </row>
    <row r="57" spans="1:5" ht="25.5">
      <c r="A57" s="36" t="s">
        <v>52</v>
      </c>
      <c r="E57" s="37" t="s">
        <v>211</v>
      </c>
    </row>
    <row r="58" spans="1:5" ht="63.75">
      <c r="A58" t="s">
        <v>54</v>
      </c>
      <c r="E58" s="35" t="s">
        <v>181</v>
      </c>
    </row>
    <row r="59" spans="1:16" ht="12.75">
      <c r="A59" s="25" t="s">
        <v>45</v>
      </c>
      <c s="29" t="s">
        <v>101</v>
      </c>
      <c s="29" t="s">
        <v>212</v>
      </c>
      <c s="25" t="s">
        <v>47</v>
      </c>
      <c s="30" t="s">
        <v>213</v>
      </c>
      <c s="31" t="s">
        <v>153</v>
      </c>
      <c s="32">
        <v>252.96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76.5">
      <c r="A60" s="34" t="s">
        <v>50</v>
      </c>
      <c r="E60" s="35" t="s">
        <v>214</v>
      </c>
    </row>
    <row r="61" spans="1:5" ht="25.5">
      <c r="A61" s="36" t="s">
        <v>52</v>
      </c>
      <c r="E61" s="37" t="s">
        <v>215</v>
      </c>
    </row>
    <row r="62" spans="1:5" ht="63.75">
      <c r="A62" t="s">
        <v>54</v>
      </c>
      <c r="E62" s="35" t="s">
        <v>181</v>
      </c>
    </row>
    <row r="63" spans="1:16" ht="12.75">
      <c r="A63" s="25" t="s">
        <v>45</v>
      </c>
      <c s="29" t="s">
        <v>105</v>
      </c>
      <c s="29" t="s">
        <v>216</v>
      </c>
      <c s="25" t="s">
        <v>47</v>
      </c>
      <c s="30" t="s">
        <v>217</v>
      </c>
      <c s="31" t="s">
        <v>123</v>
      </c>
      <c s="32">
        <v>5775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76.5">
      <c r="A64" s="34" t="s">
        <v>50</v>
      </c>
      <c r="E64" s="35" t="s">
        <v>218</v>
      </c>
    </row>
    <row r="65" spans="1:5" ht="89.25">
      <c r="A65" s="36" t="s">
        <v>52</v>
      </c>
      <c r="E65" s="37" t="s">
        <v>219</v>
      </c>
    </row>
    <row r="66" spans="1:5" ht="38.25">
      <c r="A66" t="s">
        <v>54</v>
      </c>
      <c r="E66" s="35" t="s">
        <v>220</v>
      </c>
    </row>
    <row r="67" spans="1:16" ht="25.5">
      <c r="A67" s="25" t="s">
        <v>45</v>
      </c>
      <c s="29" t="s">
        <v>110</v>
      </c>
      <c s="29" t="s">
        <v>141</v>
      </c>
      <c s="25" t="s">
        <v>47</v>
      </c>
      <c s="30" t="s">
        <v>221</v>
      </c>
      <c s="31" t="s">
        <v>123</v>
      </c>
      <c s="32">
        <v>16323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222</v>
      </c>
    </row>
    <row r="69" spans="1:5" ht="280.5">
      <c r="A69" s="36" t="s">
        <v>52</v>
      </c>
      <c r="E69" s="37" t="s">
        <v>223</v>
      </c>
    </row>
    <row r="70" spans="1:5" ht="369.75">
      <c r="A70" t="s">
        <v>54</v>
      </c>
      <c r="E70" s="35" t="s">
        <v>145</v>
      </c>
    </row>
    <row r="71" spans="1:16" ht="12.75">
      <c r="A71" s="25" t="s">
        <v>45</v>
      </c>
      <c s="29" t="s">
        <v>115</v>
      </c>
      <c s="29" t="s">
        <v>224</v>
      </c>
      <c s="25" t="s">
        <v>47</v>
      </c>
      <c s="30" t="s">
        <v>225</v>
      </c>
      <c s="31" t="s">
        <v>153</v>
      </c>
      <c s="32">
        <v>3050.3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226</v>
      </c>
    </row>
    <row r="73" spans="1:5" ht="89.25">
      <c r="A73" s="36" t="s">
        <v>52</v>
      </c>
      <c r="E73" s="37" t="s">
        <v>227</v>
      </c>
    </row>
    <row r="74" spans="1:5" ht="25.5">
      <c r="A74" t="s">
        <v>54</v>
      </c>
      <c r="E74" s="35" t="s">
        <v>228</v>
      </c>
    </row>
    <row r="75" spans="1:16" ht="12.75">
      <c r="A75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123</v>
      </c>
      <c s="32">
        <v>1335.7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51">
      <c r="A76" s="34" t="s">
        <v>50</v>
      </c>
      <c r="E76" s="35" t="s">
        <v>232</v>
      </c>
    </row>
    <row r="77" spans="1:5" ht="102">
      <c r="A77" s="36" t="s">
        <v>52</v>
      </c>
      <c r="E77" s="37" t="s">
        <v>233</v>
      </c>
    </row>
    <row r="78" spans="1:5" ht="267.75">
      <c r="A78" t="s">
        <v>54</v>
      </c>
      <c r="E78" s="35" t="s">
        <v>234</v>
      </c>
    </row>
    <row r="79" spans="1:16" ht="12.75">
      <c r="A79" s="25" t="s">
        <v>45</v>
      </c>
      <c s="29" t="s">
        <v>235</v>
      </c>
      <c s="29" t="s">
        <v>151</v>
      </c>
      <c s="25" t="s">
        <v>47</v>
      </c>
      <c s="30" t="s">
        <v>152</v>
      </c>
      <c s="31" t="s">
        <v>153</v>
      </c>
      <c s="32">
        <v>32000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236</v>
      </c>
    </row>
    <row r="81" spans="1:5" ht="12.75">
      <c r="A81" s="36" t="s">
        <v>52</v>
      </c>
      <c r="E81" s="37" t="s">
        <v>237</v>
      </c>
    </row>
    <row r="82" spans="1:5" ht="25.5">
      <c r="A82" t="s">
        <v>54</v>
      </c>
      <c r="E82" s="35" t="s">
        <v>156</v>
      </c>
    </row>
    <row r="83" spans="1:16" ht="12.75">
      <c r="A83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153</v>
      </c>
      <c s="32">
        <v>47615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241</v>
      </c>
    </row>
    <row r="85" spans="1:5" ht="25.5">
      <c r="A85" s="36" t="s">
        <v>52</v>
      </c>
      <c r="E85" s="37" t="s">
        <v>242</v>
      </c>
    </row>
    <row r="86" spans="1:5" ht="38.25">
      <c r="A86" t="s">
        <v>54</v>
      </c>
      <c r="E86" s="35" t="s">
        <v>243</v>
      </c>
    </row>
    <row r="87" spans="1:16" ht="12.75">
      <c r="A87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153</v>
      </c>
      <c s="32">
        <v>10135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247</v>
      </c>
    </row>
    <row r="89" spans="1:5" ht="38.25">
      <c r="A89" s="36" t="s">
        <v>52</v>
      </c>
      <c r="E89" s="37" t="s">
        <v>248</v>
      </c>
    </row>
    <row r="90" spans="1:5" ht="51">
      <c r="A90" t="s">
        <v>54</v>
      </c>
      <c r="E90" s="35" t="s">
        <v>249</v>
      </c>
    </row>
    <row r="91" spans="1:18" ht="12.75" customHeight="1">
      <c r="A91" s="6" t="s">
        <v>43</v>
      </c>
      <c s="6"/>
      <c s="39" t="s">
        <v>40</v>
      </c>
      <c s="6"/>
      <c s="27" t="s">
        <v>250</v>
      </c>
      <c s="6"/>
      <c s="6"/>
      <c s="6"/>
      <c s="40">
        <f>0+Q91</f>
      </c>
      <c r="O91">
        <f>0+R91</f>
      </c>
      <c r="Q91">
        <f>0+I92+I96+I100+I104+I108+I112+I116+I120+I124+I128+I132</f>
      </c>
      <c>
        <f>0+O92+O96+O100+O104+O108+O112+O116+O120+O124+O128+O132</f>
      </c>
    </row>
    <row r="92" spans="1:16" ht="12.75">
      <c r="A92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192</v>
      </c>
      <c s="32">
        <v>34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254</v>
      </c>
    </row>
    <row r="94" spans="1:5" ht="114.75">
      <c r="A94" s="36" t="s">
        <v>52</v>
      </c>
      <c r="E94" s="37" t="s">
        <v>255</v>
      </c>
    </row>
    <row r="95" spans="1:5" ht="38.25">
      <c r="A95" t="s">
        <v>54</v>
      </c>
      <c r="E95" s="35" t="s">
        <v>256</v>
      </c>
    </row>
    <row r="96" spans="1:16" ht="25.5">
      <c r="A96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192</v>
      </c>
      <c s="32">
        <v>550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260</v>
      </c>
    </row>
    <row r="98" spans="1:5" ht="25.5">
      <c r="A98" s="36" t="s">
        <v>52</v>
      </c>
      <c r="E98" s="37" t="s">
        <v>261</v>
      </c>
    </row>
    <row r="99" spans="1:5" ht="38.25">
      <c r="A99" t="s">
        <v>54</v>
      </c>
      <c r="E99" s="35" t="s">
        <v>262</v>
      </c>
    </row>
    <row r="100" spans="1:16" ht="12.75">
      <c r="A100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192</v>
      </c>
      <c s="32">
        <v>6894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25.5">
      <c r="A101" s="34" t="s">
        <v>50</v>
      </c>
      <c r="E101" s="35" t="s">
        <v>266</v>
      </c>
    </row>
    <row r="102" spans="1:5" ht="369.75">
      <c r="A102" s="36" t="s">
        <v>52</v>
      </c>
      <c r="E102" s="37" t="s">
        <v>267</v>
      </c>
    </row>
    <row r="103" spans="1:5" ht="25.5">
      <c r="A103" t="s">
        <v>54</v>
      </c>
      <c r="E103" s="35" t="s">
        <v>268</v>
      </c>
    </row>
    <row r="104" spans="1:16" ht="12.75">
      <c r="A104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192</v>
      </c>
      <c s="32">
        <v>694.7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50</v>
      </c>
      <c r="E105" s="35" t="s">
        <v>272</v>
      </c>
    </row>
    <row r="106" spans="1:5" ht="229.5">
      <c r="A106" s="36" t="s">
        <v>52</v>
      </c>
      <c r="E106" s="37" t="s">
        <v>273</v>
      </c>
    </row>
    <row r="107" spans="1:5" ht="25.5">
      <c r="A107" t="s">
        <v>54</v>
      </c>
      <c r="E107" s="35" t="s">
        <v>268</v>
      </c>
    </row>
    <row r="108" spans="1:16" ht="12.75">
      <c r="A108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192</v>
      </c>
      <c s="32">
        <v>2243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266</v>
      </c>
    </row>
    <row r="110" spans="1:5" ht="395.25">
      <c r="A110" s="36" t="s">
        <v>52</v>
      </c>
      <c r="E110" s="37" t="s">
        <v>277</v>
      </c>
    </row>
    <row r="111" spans="1:5" ht="25.5">
      <c r="A111" t="s">
        <v>54</v>
      </c>
      <c r="E111" s="35" t="s">
        <v>268</v>
      </c>
    </row>
    <row r="112" spans="1:16" ht="12.75">
      <c r="A112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192</v>
      </c>
      <c s="32">
        <v>90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38.25">
      <c r="A113" s="34" t="s">
        <v>50</v>
      </c>
      <c r="E113" s="35" t="s">
        <v>281</v>
      </c>
    </row>
    <row r="114" spans="1:5" ht="242.25">
      <c r="A114" s="36" t="s">
        <v>52</v>
      </c>
      <c r="E114" s="37" t="s">
        <v>282</v>
      </c>
    </row>
    <row r="115" spans="1:5" ht="76.5">
      <c r="A115" t="s">
        <v>54</v>
      </c>
      <c r="E115" s="35" t="s">
        <v>283</v>
      </c>
    </row>
    <row r="116" spans="1:16" ht="12.75">
      <c r="A116" s="25" t="s">
        <v>45</v>
      </c>
      <c s="29" t="s">
        <v>284</v>
      </c>
      <c s="29" t="s">
        <v>285</v>
      </c>
      <c s="25" t="s">
        <v>47</v>
      </c>
      <c s="30" t="s">
        <v>286</v>
      </c>
      <c s="31" t="s">
        <v>192</v>
      </c>
      <c s="32">
        <v>42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50</v>
      </c>
      <c r="E117" s="35" t="s">
        <v>287</v>
      </c>
    </row>
    <row r="118" spans="1:5" ht="89.25">
      <c r="A118" s="36" t="s">
        <v>52</v>
      </c>
      <c r="E118" s="37" t="s">
        <v>288</v>
      </c>
    </row>
    <row r="119" spans="1:5" ht="76.5">
      <c r="A119" t="s">
        <v>54</v>
      </c>
      <c r="E119" s="35" t="s">
        <v>283</v>
      </c>
    </row>
    <row r="120" spans="1:16" ht="12.75">
      <c r="A120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192</v>
      </c>
      <c s="32">
        <v>46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38.25">
      <c r="A121" s="34" t="s">
        <v>50</v>
      </c>
      <c r="E121" s="35" t="s">
        <v>292</v>
      </c>
    </row>
    <row r="122" spans="1:5" ht="140.25">
      <c r="A122" s="36" t="s">
        <v>52</v>
      </c>
      <c r="E122" s="37" t="s">
        <v>293</v>
      </c>
    </row>
    <row r="123" spans="1:5" ht="76.5">
      <c r="A123" t="s">
        <v>54</v>
      </c>
      <c r="E123" s="35" t="s">
        <v>283</v>
      </c>
    </row>
    <row r="124" spans="1:16" ht="12.75">
      <c r="A124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97</v>
      </c>
      <c s="32">
        <v>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38.25">
      <c r="A125" s="34" t="s">
        <v>50</v>
      </c>
      <c r="E125" s="35" t="s">
        <v>297</v>
      </c>
    </row>
    <row r="126" spans="1:5" ht="25.5">
      <c r="A126" s="36" t="s">
        <v>52</v>
      </c>
      <c r="E126" s="37" t="s">
        <v>298</v>
      </c>
    </row>
    <row r="127" spans="1:5" ht="89.25">
      <c r="A127" t="s">
        <v>54</v>
      </c>
      <c r="E127" s="35" t="s">
        <v>299</v>
      </c>
    </row>
    <row r="128" spans="1:16" ht="12.75">
      <c r="A128" s="25" t="s">
        <v>45</v>
      </c>
      <c s="29" t="s">
        <v>300</v>
      </c>
      <c s="29" t="s">
        <v>301</v>
      </c>
      <c s="25" t="s">
        <v>47</v>
      </c>
      <c s="30" t="s">
        <v>302</v>
      </c>
      <c s="31" t="s">
        <v>97</v>
      </c>
      <c s="32">
        <v>1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63.75">
      <c r="A129" s="34" t="s">
        <v>50</v>
      </c>
      <c r="E129" s="35" t="s">
        <v>303</v>
      </c>
    </row>
    <row r="130" spans="1:5" ht="25.5">
      <c r="A130" s="36" t="s">
        <v>52</v>
      </c>
      <c r="E130" s="37" t="s">
        <v>304</v>
      </c>
    </row>
    <row r="131" spans="1:5" ht="89.25">
      <c r="A131" t="s">
        <v>54</v>
      </c>
      <c r="E131" s="35" t="s">
        <v>299</v>
      </c>
    </row>
    <row r="132" spans="1:16" ht="12.75">
      <c r="A132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123</v>
      </c>
      <c s="32">
        <v>89.635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38.25">
      <c r="A133" s="34" t="s">
        <v>50</v>
      </c>
      <c r="E133" s="35" t="s">
        <v>308</v>
      </c>
    </row>
    <row r="134" spans="1:5" ht="242.25">
      <c r="A134" s="36" t="s">
        <v>52</v>
      </c>
      <c r="E134" s="37" t="s">
        <v>309</v>
      </c>
    </row>
    <row r="135" spans="1:5" ht="76.5">
      <c r="A135" t="s">
        <v>54</v>
      </c>
      <c r="E135" s="35" t="s">
        <v>310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0+O9+O18+O83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311</v>
      </c>
      <c s="41">
        <f>0+I9+I18+I83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311</v>
      </c>
      <c s="6"/>
      <c s="18" t="s">
        <v>312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</v>
      </c>
      <c s="19"/>
      <c s="27" t="s">
        <v>140</v>
      </c>
      <c s="19"/>
      <c s="19"/>
      <c s="19"/>
      <c s="28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29</v>
      </c>
      <c s="29" t="s">
        <v>314</v>
      </c>
      <c s="25" t="s">
        <v>47</v>
      </c>
      <c s="30" t="s">
        <v>315</v>
      </c>
      <c s="31" t="s">
        <v>192</v>
      </c>
      <c s="32">
        <v>355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316</v>
      </c>
    </row>
    <row r="12" spans="1:5" ht="25.5">
      <c r="A12" s="36" t="s">
        <v>52</v>
      </c>
      <c r="E12" s="37" t="s">
        <v>317</v>
      </c>
    </row>
    <row r="13" spans="1:5" ht="25.5">
      <c r="A13" t="s">
        <v>54</v>
      </c>
      <c r="E13" s="35" t="s">
        <v>318</v>
      </c>
    </row>
    <row r="14" spans="1:16" ht="12.75">
      <c r="A14" s="25" t="s">
        <v>45</v>
      </c>
      <c s="29" t="s">
        <v>23</v>
      </c>
      <c s="29" t="s">
        <v>319</v>
      </c>
      <c s="25" t="s">
        <v>29</v>
      </c>
      <c s="30" t="s">
        <v>320</v>
      </c>
      <c s="31" t="s">
        <v>123</v>
      </c>
      <c s="32">
        <v>1627.95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321</v>
      </c>
    </row>
    <row r="16" spans="1:5" ht="140.25">
      <c r="A16" s="36" t="s">
        <v>52</v>
      </c>
      <c r="E16" s="37" t="s">
        <v>322</v>
      </c>
    </row>
    <row r="17" spans="1:5" ht="242.25">
      <c r="A17" t="s">
        <v>54</v>
      </c>
      <c r="E17" s="35" t="s">
        <v>323</v>
      </c>
    </row>
    <row r="18" spans="1:18" ht="12.75" customHeight="1">
      <c r="A18" s="6" t="s">
        <v>43</v>
      </c>
      <c s="6"/>
      <c s="39" t="s">
        <v>35</v>
      </c>
      <c s="6"/>
      <c s="27" t="s">
        <v>120</v>
      </c>
      <c s="6"/>
      <c s="6"/>
      <c s="6"/>
      <c s="40">
        <f>0+Q18</f>
      </c>
      <c r="O18">
        <f>0+R18</f>
      </c>
      <c r="Q18">
        <f>0+I19+I23+I27+I31+I35+I39+I43+I47+I51+I55+I59+I63+I67+I71+I75+I79</f>
      </c>
      <c>
        <f>0+O19+O23+O27+O31+O35+O39+O43+O47+O51+O55+O59+O63+O67+O71+O75+O79</f>
      </c>
    </row>
    <row r="19" spans="1:16" ht="25.5">
      <c r="A19" s="25" t="s">
        <v>45</v>
      </c>
      <c s="29" t="s">
        <v>22</v>
      </c>
      <c s="29" t="s">
        <v>324</v>
      </c>
      <c s="25" t="s">
        <v>47</v>
      </c>
      <c s="30" t="s">
        <v>325</v>
      </c>
      <c s="31" t="s">
        <v>153</v>
      </c>
      <c s="32">
        <v>2910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326</v>
      </c>
    </row>
    <row r="21" spans="1:5" ht="25.5">
      <c r="A21" s="36" t="s">
        <v>52</v>
      </c>
      <c r="E21" s="37" t="s">
        <v>327</v>
      </c>
    </row>
    <row r="22" spans="1:5" ht="51">
      <c r="A22" t="s">
        <v>54</v>
      </c>
      <c r="E22" s="35" t="s">
        <v>328</v>
      </c>
    </row>
    <row r="23" spans="1:16" ht="12.75">
      <c r="A23" s="25" t="s">
        <v>45</v>
      </c>
      <c s="29" t="s">
        <v>33</v>
      </c>
      <c s="29" t="s">
        <v>329</v>
      </c>
      <c s="25" t="s">
        <v>47</v>
      </c>
      <c s="30" t="s">
        <v>330</v>
      </c>
      <c s="31" t="s">
        <v>153</v>
      </c>
      <c s="32">
        <v>3480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331</v>
      </c>
    </row>
    <row r="25" spans="1:5" ht="25.5">
      <c r="A25" s="36" t="s">
        <v>52</v>
      </c>
      <c r="E25" s="37" t="s">
        <v>332</v>
      </c>
    </row>
    <row r="26" spans="1:5" ht="51">
      <c r="A26" t="s">
        <v>54</v>
      </c>
      <c r="E26" s="35" t="s">
        <v>328</v>
      </c>
    </row>
    <row r="27" spans="1:16" ht="12.75">
      <c r="A27" s="25" t="s">
        <v>45</v>
      </c>
      <c s="29" t="s">
        <v>35</v>
      </c>
      <c s="29" t="s">
        <v>329</v>
      </c>
      <c s="25" t="s">
        <v>29</v>
      </c>
      <c s="30" t="s">
        <v>330</v>
      </c>
      <c s="31" t="s">
        <v>153</v>
      </c>
      <c s="32">
        <v>68.75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333</v>
      </c>
    </row>
    <row r="29" spans="1:5" ht="63.75">
      <c r="A29" s="36" t="s">
        <v>52</v>
      </c>
      <c r="E29" s="37" t="s">
        <v>334</v>
      </c>
    </row>
    <row r="30" spans="1:5" ht="51">
      <c r="A30" t="s">
        <v>54</v>
      </c>
      <c r="E30" s="35" t="s">
        <v>328</v>
      </c>
    </row>
    <row r="31" spans="1:16" ht="12.75">
      <c r="A31" s="25" t="s">
        <v>45</v>
      </c>
      <c s="29" t="s">
        <v>37</v>
      </c>
      <c s="29" t="s">
        <v>335</v>
      </c>
      <c s="25" t="s">
        <v>47</v>
      </c>
      <c s="30" t="s">
        <v>336</v>
      </c>
      <c s="31" t="s">
        <v>153</v>
      </c>
      <c s="32">
        <v>26770.5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337</v>
      </c>
    </row>
    <row r="33" spans="1:5" ht="293.25">
      <c r="A33" s="36" t="s">
        <v>52</v>
      </c>
      <c r="E33" s="37" t="s">
        <v>338</v>
      </c>
    </row>
    <row r="34" spans="1:5" ht="51">
      <c r="A34" t="s">
        <v>54</v>
      </c>
      <c r="E34" s="35" t="s">
        <v>328</v>
      </c>
    </row>
    <row r="35" spans="1:16" ht="12.75">
      <c r="A35" s="25" t="s">
        <v>45</v>
      </c>
      <c s="29" t="s">
        <v>74</v>
      </c>
      <c s="29" t="s">
        <v>339</v>
      </c>
      <c s="25" t="s">
        <v>47</v>
      </c>
      <c s="30" t="s">
        <v>340</v>
      </c>
      <c s="31" t="s">
        <v>153</v>
      </c>
      <c s="32">
        <v>8139.75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341</v>
      </c>
    </row>
    <row r="37" spans="1:5" ht="127.5">
      <c r="A37" s="36" t="s">
        <v>52</v>
      </c>
      <c r="E37" s="37" t="s">
        <v>342</v>
      </c>
    </row>
    <row r="38" spans="1:5" ht="102">
      <c r="A38" t="s">
        <v>54</v>
      </c>
      <c r="E38" s="35" t="s">
        <v>343</v>
      </c>
    </row>
    <row r="39" spans="1:16" ht="12.75">
      <c r="A39" s="25" t="s">
        <v>45</v>
      </c>
      <c s="29" t="s">
        <v>79</v>
      </c>
      <c s="29" t="s">
        <v>344</v>
      </c>
      <c s="25" t="s">
        <v>47</v>
      </c>
      <c s="30" t="s">
        <v>345</v>
      </c>
      <c s="31" t="s">
        <v>153</v>
      </c>
      <c s="32">
        <v>29283.5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346</v>
      </c>
    </row>
    <row r="41" spans="1:5" ht="255">
      <c r="A41" s="36" t="s">
        <v>52</v>
      </c>
      <c r="E41" s="37" t="s">
        <v>347</v>
      </c>
    </row>
    <row r="42" spans="1:5" ht="51">
      <c r="A42" t="s">
        <v>54</v>
      </c>
      <c r="E42" s="35" t="s">
        <v>348</v>
      </c>
    </row>
    <row r="43" spans="1:16" ht="12.75">
      <c r="A43" s="25" t="s">
        <v>45</v>
      </c>
      <c s="29" t="s">
        <v>40</v>
      </c>
      <c s="29" t="s">
        <v>349</v>
      </c>
      <c s="25" t="s">
        <v>47</v>
      </c>
      <c s="30" t="s">
        <v>350</v>
      </c>
      <c s="31" t="s">
        <v>153</v>
      </c>
      <c s="32">
        <v>60024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351</v>
      </c>
    </row>
    <row r="45" spans="1:5" ht="293.25">
      <c r="A45" s="36" t="s">
        <v>52</v>
      </c>
      <c r="E45" s="37" t="s">
        <v>352</v>
      </c>
    </row>
    <row r="46" spans="1:5" ht="51">
      <c r="A46" t="s">
        <v>54</v>
      </c>
      <c r="E46" s="35" t="s">
        <v>348</v>
      </c>
    </row>
    <row r="47" spans="1:16" ht="12.75">
      <c r="A47" s="25" t="s">
        <v>45</v>
      </c>
      <c s="29" t="s">
        <v>42</v>
      </c>
      <c s="29" t="s">
        <v>353</v>
      </c>
      <c s="25" t="s">
        <v>47</v>
      </c>
      <c s="30" t="s">
        <v>354</v>
      </c>
      <c s="31" t="s">
        <v>153</v>
      </c>
      <c s="32">
        <v>97146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50</v>
      </c>
      <c r="E48" s="35" t="s">
        <v>355</v>
      </c>
    </row>
    <row r="49" spans="1:5" ht="280.5">
      <c r="A49" s="36" t="s">
        <v>52</v>
      </c>
      <c r="E49" s="37" t="s">
        <v>356</v>
      </c>
    </row>
    <row r="50" spans="1:5" ht="51">
      <c r="A50" t="s">
        <v>54</v>
      </c>
      <c r="E50" s="35" t="s">
        <v>348</v>
      </c>
    </row>
    <row r="51" spans="1:16" ht="12.75">
      <c r="A51" s="25" t="s">
        <v>45</v>
      </c>
      <c s="29" t="s">
        <v>90</v>
      </c>
      <c s="29" t="s">
        <v>357</v>
      </c>
      <c s="25" t="s">
        <v>47</v>
      </c>
      <c s="30" t="s">
        <v>358</v>
      </c>
      <c s="31" t="s">
        <v>153</v>
      </c>
      <c s="32">
        <v>21233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89.25">
      <c r="A52" s="34" t="s">
        <v>50</v>
      </c>
      <c r="E52" s="35" t="s">
        <v>359</v>
      </c>
    </row>
    <row r="53" spans="1:5" ht="318.75">
      <c r="A53" s="36" t="s">
        <v>52</v>
      </c>
      <c r="E53" s="37" t="s">
        <v>360</v>
      </c>
    </row>
    <row r="54" spans="1:5" ht="51">
      <c r="A54" t="s">
        <v>54</v>
      </c>
      <c r="E54" s="35" t="s">
        <v>361</v>
      </c>
    </row>
    <row r="55" spans="1:16" ht="12.75">
      <c r="A55" s="25" t="s">
        <v>45</v>
      </c>
      <c s="29" t="s">
        <v>93</v>
      </c>
      <c s="29" t="s">
        <v>362</v>
      </c>
      <c s="25" t="s">
        <v>47</v>
      </c>
      <c s="30" t="s">
        <v>363</v>
      </c>
      <c s="31" t="s">
        <v>153</v>
      </c>
      <c s="32">
        <v>47403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364</v>
      </c>
    </row>
    <row r="57" spans="1:5" ht="191.25">
      <c r="A57" s="36" t="s">
        <v>52</v>
      </c>
      <c r="E57" s="37" t="s">
        <v>365</v>
      </c>
    </row>
    <row r="58" spans="1:5" ht="140.25">
      <c r="A58" t="s">
        <v>54</v>
      </c>
      <c r="E58" s="35" t="s">
        <v>366</v>
      </c>
    </row>
    <row r="59" spans="1:16" ht="12.75">
      <c r="A59" s="25" t="s">
        <v>45</v>
      </c>
      <c s="29" t="s">
        <v>101</v>
      </c>
      <c s="29" t="s">
        <v>367</v>
      </c>
      <c s="25" t="s">
        <v>47</v>
      </c>
      <c s="30" t="s">
        <v>368</v>
      </c>
      <c s="31" t="s">
        <v>123</v>
      </c>
      <c s="32">
        <v>51.9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369</v>
      </c>
    </row>
    <row r="61" spans="1:5" ht="242.25">
      <c r="A61" s="36" t="s">
        <v>52</v>
      </c>
      <c r="E61" s="37" t="s">
        <v>370</v>
      </c>
    </row>
    <row r="62" spans="1:5" ht="140.25">
      <c r="A62" t="s">
        <v>54</v>
      </c>
      <c r="E62" s="35" t="s">
        <v>366</v>
      </c>
    </row>
    <row r="63" spans="1:16" ht="12.75">
      <c r="A63" s="25" t="s">
        <v>45</v>
      </c>
      <c s="29" t="s">
        <v>105</v>
      </c>
      <c s="29" t="s">
        <v>371</v>
      </c>
      <c s="25" t="s">
        <v>47</v>
      </c>
      <c s="30" t="s">
        <v>372</v>
      </c>
      <c s="31" t="s">
        <v>153</v>
      </c>
      <c s="32">
        <v>47953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373</v>
      </c>
    </row>
    <row r="65" spans="1:5" ht="191.25">
      <c r="A65" s="36" t="s">
        <v>52</v>
      </c>
      <c r="E65" s="37" t="s">
        <v>374</v>
      </c>
    </row>
    <row r="66" spans="1:5" ht="140.25">
      <c r="A66" t="s">
        <v>54</v>
      </c>
      <c r="E66" s="35" t="s">
        <v>366</v>
      </c>
    </row>
    <row r="67" spans="1:16" ht="12.75">
      <c r="A67" s="25" t="s">
        <v>45</v>
      </c>
      <c s="29" t="s">
        <v>110</v>
      </c>
      <c s="29" t="s">
        <v>375</v>
      </c>
      <c s="25" t="s">
        <v>47</v>
      </c>
      <c s="30" t="s">
        <v>376</v>
      </c>
      <c s="31" t="s">
        <v>153</v>
      </c>
      <c s="32">
        <v>8306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51">
      <c r="A68" s="34" t="s">
        <v>50</v>
      </c>
      <c r="E68" s="35" t="s">
        <v>377</v>
      </c>
    </row>
    <row r="69" spans="1:5" ht="38.25">
      <c r="A69" s="36" t="s">
        <v>52</v>
      </c>
      <c r="E69" s="37" t="s">
        <v>378</v>
      </c>
    </row>
    <row r="70" spans="1:5" ht="140.25">
      <c r="A70" t="s">
        <v>54</v>
      </c>
      <c r="E70" s="35" t="s">
        <v>366</v>
      </c>
    </row>
    <row r="71" spans="1:16" ht="12.75">
      <c r="A71" s="25" t="s">
        <v>45</v>
      </c>
      <c s="29" t="s">
        <v>115</v>
      </c>
      <c s="29" t="s">
        <v>379</v>
      </c>
      <c s="25" t="s">
        <v>47</v>
      </c>
      <c s="30" t="s">
        <v>380</v>
      </c>
      <c s="31" t="s">
        <v>153</v>
      </c>
      <c s="32">
        <v>48963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381</v>
      </c>
    </row>
    <row r="73" spans="1:5" ht="229.5">
      <c r="A73" s="36" t="s">
        <v>52</v>
      </c>
      <c r="E73" s="37" t="s">
        <v>382</v>
      </c>
    </row>
    <row r="74" spans="1:5" ht="140.25">
      <c r="A74" t="s">
        <v>54</v>
      </c>
      <c r="E74" s="35" t="s">
        <v>366</v>
      </c>
    </row>
    <row r="75" spans="1:16" ht="12.75">
      <c r="A75" s="25" t="s">
        <v>45</v>
      </c>
      <c s="29" t="s">
        <v>229</v>
      </c>
      <c s="29" t="s">
        <v>383</v>
      </c>
      <c s="25" t="s">
        <v>29</v>
      </c>
      <c s="30" t="s">
        <v>384</v>
      </c>
      <c s="31" t="s">
        <v>153</v>
      </c>
      <c s="32">
        <v>20062.85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385</v>
      </c>
    </row>
    <row r="77" spans="1:5" ht="267.75">
      <c r="A77" s="36" t="s">
        <v>52</v>
      </c>
      <c r="E77" s="37" t="s">
        <v>386</v>
      </c>
    </row>
    <row r="78" spans="1:5" ht="140.25">
      <c r="A78" t="s">
        <v>54</v>
      </c>
      <c r="E78" s="35" t="s">
        <v>366</v>
      </c>
    </row>
    <row r="79" spans="1:16" ht="12.75">
      <c r="A79" s="25" t="s">
        <v>45</v>
      </c>
      <c s="29" t="s">
        <v>235</v>
      </c>
      <c s="29" t="s">
        <v>387</v>
      </c>
      <c s="25" t="s">
        <v>47</v>
      </c>
      <c s="30" t="s">
        <v>388</v>
      </c>
      <c s="31" t="s">
        <v>192</v>
      </c>
      <c s="32">
        <v>1236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63.75">
      <c r="A80" s="34" t="s">
        <v>50</v>
      </c>
      <c r="E80" s="35" t="s">
        <v>389</v>
      </c>
    </row>
    <row r="81" spans="1:5" ht="38.25">
      <c r="A81" s="36" t="s">
        <v>52</v>
      </c>
      <c r="E81" s="37" t="s">
        <v>390</v>
      </c>
    </row>
    <row r="82" spans="1:5" ht="51">
      <c r="A82" t="s">
        <v>54</v>
      </c>
      <c r="E82" s="35" t="s">
        <v>391</v>
      </c>
    </row>
    <row r="83" spans="1:18" ht="12.75" customHeight="1">
      <c r="A83" s="6" t="s">
        <v>43</v>
      </c>
      <c s="6"/>
      <c s="39" t="s">
        <v>40</v>
      </c>
      <c s="6"/>
      <c s="27" t="s">
        <v>250</v>
      </c>
      <c s="6"/>
      <c s="6"/>
      <c s="6"/>
      <c s="40">
        <f>0+Q83</f>
      </c>
      <c r="O83">
        <f>0+R83</f>
      </c>
      <c r="Q83">
        <f>0+I84+I88+I92</f>
      </c>
      <c>
        <f>0+O84+O88+O92</f>
      </c>
    </row>
    <row r="84" spans="1:16" ht="12.75">
      <c r="A84" s="25" t="s">
        <v>45</v>
      </c>
      <c s="29" t="s">
        <v>238</v>
      </c>
      <c s="29" t="s">
        <v>392</v>
      </c>
      <c s="25" t="s">
        <v>47</v>
      </c>
      <c s="30" t="s">
        <v>393</v>
      </c>
      <c s="31" t="s">
        <v>192</v>
      </c>
      <c s="32">
        <v>275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394</v>
      </c>
    </row>
    <row r="86" spans="1:5" ht="63.75">
      <c r="A86" s="36" t="s">
        <v>52</v>
      </c>
      <c r="E86" s="37" t="s">
        <v>395</v>
      </c>
    </row>
    <row r="87" spans="1:5" ht="51">
      <c r="A87" t="s">
        <v>54</v>
      </c>
      <c r="E87" s="35" t="s">
        <v>396</v>
      </c>
    </row>
    <row r="88" spans="1:16" ht="12.75">
      <c r="A88" s="25" t="s">
        <v>45</v>
      </c>
      <c s="29" t="s">
        <v>244</v>
      </c>
      <c s="29" t="s">
        <v>397</v>
      </c>
      <c s="25" t="s">
        <v>47</v>
      </c>
      <c s="30" t="s">
        <v>398</v>
      </c>
      <c s="31" t="s">
        <v>192</v>
      </c>
      <c s="32">
        <v>355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399</v>
      </c>
    </row>
    <row r="90" spans="1:5" ht="127.5">
      <c r="A90" s="36" t="s">
        <v>52</v>
      </c>
      <c r="E90" s="37" t="s">
        <v>400</v>
      </c>
    </row>
    <row r="91" spans="1:5" ht="38.25">
      <c r="A91" t="s">
        <v>54</v>
      </c>
      <c r="E91" s="35" t="s">
        <v>401</v>
      </c>
    </row>
    <row r="92" spans="1:16" ht="12.75">
      <c r="A92" s="25" t="s">
        <v>45</v>
      </c>
      <c s="29" t="s">
        <v>251</v>
      </c>
      <c s="29" t="s">
        <v>402</v>
      </c>
      <c s="25" t="s">
        <v>47</v>
      </c>
      <c s="30" t="s">
        <v>403</v>
      </c>
      <c s="31" t="s">
        <v>153</v>
      </c>
      <c s="32">
        <v>47403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404</v>
      </c>
    </row>
    <row r="94" spans="1:5" ht="25.5">
      <c r="A94" s="36" t="s">
        <v>52</v>
      </c>
      <c r="E94" s="37" t="s">
        <v>405</v>
      </c>
    </row>
    <row r="95" spans="1:5" ht="25.5">
      <c r="A95" t="s">
        <v>54</v>
      </c>
      <c r="E95" s="35" t="s">
        <v>406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0+O10+O27+O32+O45+O50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410</v>
      </c>
      <c s="41">
        <f>0+I10+I27+I32+I45+I50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407</v>
      </c>
      <c s="1"/>
      <c s="14" t="s">
        <v>408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410</v>
      </c>
      <c s="6"/>
      <c s="18" t="s">
        <v>411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140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414</v>
      </c>
      <c s="25" t="s">
        <v>47</v>
      </c>
      <c s="30" t="s">
        <v>415</v>
      </c>
      <c s="31" t="s">
        <v>192</v>
      </c>
      <c s="32">
        <v>20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416</v>
      </c>
    </row>
    <row r="13" spans="1:5" ht="25.5">
      <c r="A13" s="36" t="s">
        <v>52</v>
      </c>
      <c r="E13" s="37" t="s">
        <v>417</v>
      </c>
    </row>
    <row r="14" spans="1:5" ht="63.75">
      <c r="A14" t="s">
        <v>54</v>
      </c>
      <c r="E14" s="35" t="s">
        <v>418</v>
      </c>
    </row>
    <row r="15" spans="1:16" ht="12.75">
      <c r="A15" s="25" t="s">
        <v>45</v>
      </c>
      <c s="29" t="s">
        <v>23</v>
      </c>
      <c s="29" t="s">
        <v>419</v>
      </c>
      <c s="25" t="s">
        <v>47</v>
      </c>
      <c s="30" t="s">
        <v>420</v>
      </c>
      <c s="31" t="s">
        <v>123</v>
      </c>
      <c s="32">
        <v>334.375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421</v>
      </c>
    </row>
    <row r="17" spans="1:5" ht="191.25">
      <c r="A17" s="36" t="s">
        <v>52</v>
      </c>
      <c r="E17" s="37" t="s">
        <v>422</v>
      </c>
    </row>
    <row r="18" spans="1:5" ht="293.25">
      <c r="A18" t="s">
        <v>54</v>
      </c>
      <c r="E18" s="35" t="s">
        <v>423</v>
      </c>
    </row>
    <row r="19" spans="1:16" ht="12.75">
      <c r="A19" s="25" t="s">
        <v>45</v>
      </c>
      <c s="29" t="s">
        <v>22</v>
      </c>
      <c s="29" t="s">
        <v>419</v>
      </c>
      <c s="25" t="s">
        <v>29</v>
      </c>
      <c s="30" t="s">
        <v>420</v>
      </c>
      <c s="31" t="s">
        <v>123</v>
      </c>
      <c s="32">
        <v>33.5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38.25">
      <c r="A20" s="34" t="s">
        <v>50</v>
      </c>
      <c r="E20" s="35" t="s">
        <v>424</v>
      </c>
    </row>
    <row r="21" spans="1:5" ht="89.25">
      <c r="A21" s="36" t="s">
        <v>52</v>
      </c>
      <c r="E21" s="37" t="s">
        <v>425</v>
      </c>
    </row>
    <row r="22" spans="1:5" ht="293.25">
      <c r="A22" t="s">
        <v>54</v>
      </c>
      <c r="E22" s="35" t="s">
        <v>423</v>
      </c>
    </row>
    <row r="23" spans="1:16" ht="12.75">
      <c r="A23" s="25" t="s">
        <v>45</v>
      </c>
      <c s="29" t="s">
        <v>33</v>
      </c>
      <c s="29" t="s">
        <v>426</v>
      </c>
      <c s="25" t="s">
        <v>47</v>
      </c>
      <c s="30" t="s">
        <v>427</v>
      </c>
      <c s="31" t="s">
        <v>153</v>
      </c>
      <c s="32">
        <v>478.175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51">
      <c r="A24" s="34" t="s">
        <v>50</v>
      </c>
      <c r="E24" s="35" t="s">
        <v>428</v>
      </c>
    </row>
    <row r="25" spans="1:5" ht="357">
      <c r="A25" s="36" t="s">
        <v>52</v>
      </c>
      <c r="E25" s="37" t="s">
        <v>429</v>
      </c>
    </row>
    <row r="26" spans="1:5" ht="25.5">
      <c r="A26" t="s">
        <v>54</v>
      </c>
      <c r="E26" s="35" t="s">
        <v>156</v>
      </c>
    </row>
    <row r="27" spans="1:18" ht="12.75" customHeight="1">
      <c r="A27" s="6" t="s">
        <v>43</v>
      </c>
      <c s="6"/>
      <c s="39" t="s">
        <v>22</v>
      </c>
      <c s="6"/>
      <c s="27" t="s">
        <v>430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431</v>
      </c>
      <c s="25" t="s">
        <v>47</v>
      </c>
      <c s="30" t="s">
        <v>432</v>
      </c>
      <c s="31" t="s">
        <v>123</v>
      </c>
      <c s="32">
        <v>1.425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433</v>
      </c>
    </row>
    <row r="30" spans="1:5" ht="89.25">
      <c r="A30" s="36" t="s">
        <v>52</v>
      </c>
      <c r="E30" s="37" t="s">
        <v>434</v>
      </c>
    </row>
    <row r="31" spans="1:5" ht="382.5">
      <c r="A31" t="s">
        <v>54</v>
      </c>
      <c r="E31" s="35" t="s">
        <v>435</v>
      </c>
    </row>
    <row r="32" spans="1:18" ht="12.75" customHeight="1">
      <c r="A32" s="6" t="s">
        <v>43</v>
      </c>
      <c s="6"/>
      <c s="39" t="s">
        <v>33</v>
      </c>
      <c s="6"/>
      <c s="27" t="s">
        <v>436</v>
      </c>
      <c s="6"/>
      <c s="6"/>
      <c s="6"/>
      <c s="40">
        <f>0+Q32</f>
      </c>
      <c r="O32">
        <f>0+R32</f>
      </c>
      <c r="Q32">
        <f>0+I33+I37+I41</f>
      </c>
      <c>
        <f>0+O33+O37+O41</f>
      </c>
    </row>
    <row r="33" spans="1:16" ht="12.75">
      <c r="A33" s="25" t="s">
        <v>45</v>
      </c>
      <c s="29" t="s">
        <v>37</v>
      </c>
      <c s="29" t="s">
        <v>437</v>
      </c>
      <c s="25" t="s">
        <v>47</v>
      </c>
      <c s="30" t="s">
        <v>438</v>
      </c>
      <c s="31" t="s">
        <v>123</v>
      </c>
      <c s="32">
        <v>17.482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51">
      <c r="A34" s="34" t="s">
        <v>50</v>
      </c>
      <c r="E34" s="35" t="s">
        <v>439</v>
      </c>
    </row>
    <row r="35" spans="1:5" ht="242.25">
      <c r="A35" s="36" t="s">
        <v>52</v>
      </c>
      <c r="E35" s="37" t="s">
        <v>440</v>
      </c>
    </row>
    <row r="36" spans="1:5" ht="369.75">
      <c r="A36" t="s">
        <v>54</v>
      </c>
      <c r="E36" s="35" t="s">
        <v>441</v>
      </c>
    </row>
    <row r="37" spans="1:16" ht="12.75">
      <c r="A37" s="25" t="s">
        <v>45</v>
      </c>
      <c s="29" t="s">
        <v>74</v>
      </c>
      <c s="29" t="s">
        <v>442</v>
      </c>
      <c s="25" t="s">
        <v>47</v>
      </c>
      <c s="30" t="s">
        <v>443</v>
      </c>
      <c s="31" t="s">
        <v>123</v>
      </c>
      <c s="32">
        <v>9.18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444</v>
      </c>
    </row>
    <row r="39" spans="1:5" ht="140.25">
      <c r="A39" s="36" t="s">
        <v>52</v>
      </c>
      <c r="E39" s="37" t="s">
        <v>445</v>
      </c>
    </row>
    <row r="40" spans="1:5" ht="369.75">
      <c r="A40" t="s">
        <v>54</v>
      </c>
      <c r="E40" s="35" t="s">
        <v>446</v>
      </c>
    </row>
    <row r="41" spans="1:16" ht="12.75">
      <c r="A41" s="25" t="s">
        <v>45</v>
      </c>
      <c s="29" t="s">
        <v>79</v>
      </c>
      <c s="29" t="s">
        <v>447</v>
      </c>
      <c s="25" t="s">
        <v>47</v>
      </c>
      <c s="30" t="s">
        <v>448</v>
      </c>
      <c s="31" t="s">
        <v>123</v>
      </c>
      <c s="32">
        <v>4.253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449</v>
      </c>
    </row>
    <row r="43" spans="1:5" ht="140.25">
      <c r="A43" s="36" t="s">
        <v>52</v>
      </c>
      <c r="E43" s="37" t="s">
        <v>450</v>
      </c>
    </row>
    <row r="44" spans="1:5" ht="293.25">
      <c r="A44" t="s">
        <v>54</v>
      </c>
      <c r="E44" s="35" t="s">
        <v>451</v>
      </c>
    </row>
    <row r="45" spans="1:18" ht="12.75" customHeight="1">
      <c r="A45" s="6" t="s">
        <v>43</v>
      </c>
      <c s="6"/>
      <c s="39" t="s">
        <v>79</v>
      </c>
      <c s="6"/>
      <c s="27" t="s">
        <v>452</v>
      </c>
      <c s="6"/>
      <c s="6"/>
      <c s="6"/>
      <c s="40">
        <f>0+Q45</f>
      </c>
      <c r="O45">
        <f>0+R45</f>
      </c>
      <c r="Q45">
        <f>0+I46</f>
      </c>
      <c>
        <f>0+O46</f>
      </c>
    </row>
    <row r="46" spans="1:16" ht="12.75">
      <c r="A46" s="25" t="s">
        <v>45</v>
      </c>
      <c s="29" t="s">
        <v>40</v>
      </c>
      <c s="29" t="s">
        <v>453</v>
      </c>
      <c s="25" t="s">
        <v>47</v>
      </c>
      <c s="30" t="s">
        <v>454</v>
      </c>
      <c s="31" t="s">
        <v>123</v>
      </c>
      <c s="32">
        <v>51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455</v>
      </c>
    </row>
    <row r="48" spans="1:5" ht="140.25">
      <c r="A48" s="36" t="s">
        <v>52</v>
      </c>
      <c r="E48" s="37" t="s">
        <v>456</v>
      </c>
    </row>
    <row r="49" spans="1:5" ht="369.75">
      <c r="A49" t="s">
        <v>54</v>
      </c>
      <c r="E49" s="35" t="s">
        <v>441</v>
      </c>
    </row>
    <row r="50" spans="1:18" ht="12.75" customHeight="1">
      <c r="A50" s="6" t="s">
        <v>43</v>
      </c>
      <c s="6"/>
      <c s="39" t="s">
        <v>40</v>
      </c>
      <c s="6"/>
      <c s="27" t="s">
        <v>250</v>
      </c>
      <c s="6"/>
      <c s="6"/>
      <c s="6"/>
      <c s="40">
        <f>0+Q50</f>
      </c>
      <c r="O50">
        <f>0+R50</f>
      </c>
      <c r="Q50">
        <f>0+I51+I55+I59+I63</f>
      </c>
      <c>
        <f>0+O51+O55+O59+O63</f>
      </c>
    </row>
    <row r="51" spans="1:16" ht="12.75">
      <c r="A51" s="25" t="s">
        <v>45</v>
      </c>
      <c s="29" t="s">
        <v>42</v>
      </c>
      <c s="29" t="s">
        <v>457</v>
      </c>
      <c s="25" t="s">
        <v>47</v>
      </c>
      <c s="30" t="s">
        <v>458</v>
      </c>
      <c s="31" t="s">
        <v>123</v>
      </c>
      <c s="32">
        <v>33.271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51">
      <c r="A52" s="34" t="s">
        <v>50</v>
      </c>
      <c r="E52" s="35" t="s">
        <v>459</v>
      </c>
    </row>
    <row r="53" spans="1:5" ht="102">
      <c r="A53" s="36" t="s">
        <v>52</v>
      </c>
      <c r="E53" s="37" t="s">
        <v>460</v>
      </c>
    </row>
    <row r="54" spans="1:5" ht="408">
      <c r="A54" t="s">
        <v>54</v>
      </c>
      <c r="E54" s="35" t="s">
        <v>461</v>
      </c>
    </row>
    <row r="55" spans="1:16" ht="12.75">
      <c r="A55" s="25" t="s">
        <v>45</v>
      </c>
      <c s="29" t="s">
        <v>90</v>
      </c>
      <c s="29" t="s">
        <v>462</v>
      </c>
      <c s="25" t="s">
        <v>47</v>
      </c>
      <c s="30" t="s">
        <v>463</v>
      </c>
      <c s="31" t="s">
        <v>192</v>
      </c>
      <c s="32">
        <v>68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464</v>
      </c>
    </row>
    <row r="57" spans="1:5" ht="127.5">
      <c r="A57" s="36" t="s">
        <v>52</v>
      </c>
      <c r="E57" s="37" t="s">
        <v>465</v>
      </c>
    </row>
    <row r="58" spans="1:5" ht="63.75">
      <c r="A58" t="s">
        <v>54</v>
      </c>
      <c r="E58" s="35" t="s">
        <v>466</v>
      </c>
    </row>
    <row r="59" spans="1:16" ht="12.75">
      <c r="A59" s="25" t="s">
        <v>45</v>
      </c>
      <c s="29" t="s">
        <v>93</v>
      </c>
      <c s="29" t="s">
        <v>467</v>
      </c>
      <c s="25" t="s">
        <v>47</v>
      </c>
      <c s="30" t="s">
        <v>468</v>
      </c>
      <c s="31" t="s">
        <v>123</v>
      </c>
      <c s="32">
        <v>12.74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51">
      <c r="A60" s="34" t="s">
        <v>50</v>
      </c>
      <c r="E60" s="35" t="s">
        <v>469</v>
      </c>
    </row>
    <row r="61" spans="1:5" ht="165.75">
      <c r="A61" s="36" t="s">
        <v>52</v>
      </c>
      <c r="E61" s="37" t="s">
        <v>470</v>
      </c>
    </row>
    <row r="62" spans="1:5" ht="51">
      <c r="A62" t="s">
        <v>54</v>
      </c>
      <c r="E62" s="35" t="s">
        <v>471</v>
      </c>
    </row>
    <row r="63" spans="1:16" ht="12.75">
      <c r="A63" s="25" t="s">
        <v>45</v>
      </c>
      <c s="29" t="s">
        <v>101</v>
      </c>
      <c s="29" t="s">
        <v>467</v>
      </c>
      <c s="25" t="s">
        <v>29</v>
      </c>
      <c s="30" t="s">
        <v>468</v>
      </c>
      <c s="31" t="s">
        <v>123</v>
      </c>
      <c s="32">
        <v>4.34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50</v>
      </c>
      <c r="E64" s="35" t="s">
        <v>472</v>
      </c>
    </row>
    <row r="65" spans="1:5" ht="102">
      <c r="A65" s="36" t="s">
        <v>52</v>
      </c>
      <c r="E65" s="37" t="s">
        <v>473</v>
      </c>
    </row>
    <row r="66" spans="1:5" ht="38.25">
      <c r="A66" t="s">
        <v>54</v>
      </c>
      <c r="E66" s="35" t="s">
        <v>474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0+O10+O27+O36+O41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475</v>
      </c>
      <c s="41">
        <f>0+I10+I27+I36+I41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407</v>
      </c>
      <c s="1"/>
      <c s="14" t="s">
        <v>408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475</v>
      </c>
      <c s="6"/>
      <c s="18" t="s">
        <v>476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140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478</v>
      </c>
      <c s="25" t="s">
        <v>47</v>
      </c>
      <c s="30" t="s">
        <v>479</v>
      </c>
      <c s="31" t="s">
        <v>192</v>
      </c>
      <c s="32">
        <v>13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480</v>
      </c>
    </row>
    <row r="13" spans="1:5" ht="25.5">
      <c r="A13" s="36" t="s">
        <v>52</v>
      </c>
      <c r="E13" s="37" t="s">
        <v>481</v>
      </c>
    </row>
    <row r="14" spans="1:5" ht="63.75">
      <c r="A14" t="s">
        <v>54</v>
      </c>
      <c r="E14" s="35" t="s">
        <v>418</v>
      </c>
    </row>
    <row r="15" spans="1:16" ht="12.75">
      <c r="A15" s="25" t="s">
        <v>45</v>
      </c>
      <c s="29" t="s">
        <v>23</v>
      </c>
      <c s="29" t="s">
        <v>419</v>
      </c>
      <c s="25" t="s">
        <v>47</v>
      </c>
      <c s="30" t="s">
        <v>420</v>
      </c>
      <c s="31" t="s">
        <v>123</v>
      </c>
      <c s="32">
        <v>121.1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482</v>
      </c>
    </row>
    <row r="17" spans="1:5" ht="344.25">
      <c r="A17" s="36" t="s">
        <v>52</v>
      </c>
      <c r="E17" s="37" t="s">
        <v>483</v>
      </c>
    </row>
    <row r="18" spans="1:5" ht="293.25">
      <c r="A18" t="s">
        <v>54</v>
      </c>
      <c r="E18" s="35" t="s">
        <v>423</v>
      </c>
    </row>
    <row r="19" spans="1:16" ht="12.75">
      <c r="A19" s="25" t="s">
        <v>45</v>
      </c>
      <c s="29" t="s">
        <v>22</v>
      </c>
      <c s="29" t="s">
        <v>419</v>
      </c>
      <c s="25" t="s">
        <v>29</v>
      </c>
      <c s="30" t="s">
        <v>420</v>
      </c>
      <c s="31" t="s">
        <v>123</v>
      </c>
      <c s="32">
        <v>5.91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484</v>
      </c>
    </row>
    <row r="21" spans="1:5" ht="344.25">
      <c r="A21" s="36" t="s">
        <v>52</v>
      </c>
      <c r="E21" s="37" t="s">
        <v>485</v>
      </c>
    </row>
    <row r="22" spans="1:5" ht="293.25">
      <c r="A22" t="s">
        <v>54</v>
      </c>
      <c r="E22" s="35" t="s">
        <v>423</v>
      </c>
    </row>
    <row r="23" spans="1:16" ht="12.75">
      <c r="A23" s="25" t="s">
        <v>45</v>
      </c>
      <c s="29" t="s">
        <v>33</v>
      </c>
      <c s="29" t="s">
        <v>151</v>
      </c>
      <c s="25" t="s">
        <v>47</v>
      </c>
      <c s="30" t="s">
        <v>152</v>
      </c>
      <c s="31" t="s">
        <v>153</v>
      </c>
      <c s="32">
        <v>474.02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486</v>
      </c>
    </row>
    <row r="25" spans="1:5" ht="344.25">
      <c r="A25" s="36" t="s">
        <v>52</v>
      </c>
      <c r="E25" s="37" t="s">
        <v>487</v>
      </c>
    </row>
    <row r="26" spans="1:5" ht="25.5">
      <c r="A26" t="s">
        <v>54</v>
      </c>
      <c r="E26" s="35" t="s">
        <v>156</v>
      </c>
    </row>
    <row r="27" spans="1:18" ht="12.75" customHeight="1">
      <c r="A27" s="6" t="s">
        <v>43</v>
      </c>
      <c s="6"/>
      <c s="39" t="s">
        <v>33</v>
      </c>
      <c s="6"/>
      <c s="27" t="s">
        <v>436</v>
      </c>
      <c s="6"/>
      <c s="6"/>
      <c s="6"/>
      <c s="40">
        <f>0+Q27</f>
      </c>
      <c r="O27">
        <f>0+R27</f>
      </c>
      <c r="Q27">
        <f>0+I28+I32</f>
      </c>
      <c>
        <f>0+O28+O32</f>
      </c>
    </row>
    <row r="28" spans="1:16" ht="12.75">
      <c r="A28" s="25" t="s">
        <v>45</v>
      </c>
      <c s="29" t="s">
        <v>35</v>
      </c>
      <c s="29" t="s">
        <v>488</v>
      </c>
      <c s="25" t="s">
        <v>47</v>
      </c>
      <c s="30" t="s">
        <v>489</v>
      </c>
      <c s="31" t="s">
        <v>123</v>
      </c>
      <c s="32">
        <v>47.402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490</v>
      </c>
    </row>
    <row r="30" spans="1:5" ht="344.25">
      <c r="A30" s="36" t="s">
        <v>52</v>
      </c>
      <c r="E30" s="37" t="s">
        <v>491</v>
      </c>
    </row>
    <row r="31" spans="1:5" ht="38.25">
      <c r="A31" t="s">
        <v>54</v>
      </c>
      <c r="E31" s="35" t="s">
        <v>492</v>
      </c>
    </row>
    <row r="32" spans="1:16" ht="12.75">
      <c r="A32" s="25" t="s">
        <v>45</v>
      </c>
      <c s="29" t="s">
        <v>37</v>
      </c>
      <c s="29" t="s">
        <v>493</v>
      </c>
      <c s="25" t="s">
        <v>47</v>
      </c>
      <c s="30" t="s">
        <v>494</v>
      </c>
      <c s="31" t="s">
        <v>123</v>
      </c>
      <c s="32">
        <v>23.701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25.5">
      <c r="A33" s="34" t="s">
        <v>50</v>
      </c>
      <c r="E33" s="35" t="s">
        <v>495</v>
      </c>
    </row>
    <row r="34" spans="1:5" ht="344.25">
      <c r="A34" s="36" t="s">
        <v>52</v>
      </c>
      <c r="E34" s="37" t="s">
        <v>496</v>
      </c>
    </row>
    <row r="35" spans="1:5" ht="38.25">
      <c r="A35" t="s">
        <v>54</v>
      </c>
      <c r="E35" s="35" t="s">
        <v>492</v>
      </c>
    </row>
    <row r="36" spans="1:18" ht="12.75" customHeight="1">
      <c r="A36" s="6" t="s">
        <v>43</v>
      </c>
      <c s="6"/>
      <c s="39" t="s">
        <v>79</v>
      </c>
      <c s="6"/>
      <c s="27" t="s">
        <v>452</v>
      </c>
      <c s="6"/>
      <c s="6"/>
      <c s="6"/>
      <c s="40">
        <f>0+Q36</f>
      </c>
      <c r="O36">
        <f>0+R36</f>
      </c>
      <c r="Q36">
        <f>0+I37</f>
      </c>
      <c>
        <f>0+O37</f>
      </c>
    </row>
    <row r="37" spans="1:16" ht="12.75">
      <c r="A37" s="25" t="s">
        <v>45</v>
      </c>
      <c s="29" t="s">
        <v>74</v>
      </c>
      <c s="29" t="s">
        <v>497</v>
      </c>
      <c s="25" t="s">
        <v>47</v>
      </c>
      <c s="30" t="s">
        <v>498</v>
      </c>
      <c s="31" t="s">
        <v>192</v>
      </c>
      <c s="32">
        <v>197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499</v>
      </c>
    </row>
    <row r="39" spans="1:5" ht="344.25">
      <c r="A39" s="36" t="s">
        <v>52</v>
      </c>
      <c r="E39" s="37" t="s">
        <v>500</v>
      </c>
    </row>
    <row r="40" spans="1:5" ht="242.25">
      <c r="A40" t="s">
        <v>54</v>
      </c>
      <c r="E40" s="35" t="s">
        <v>501</v>
      </c>
    </row>
    <row r="41" spans="1:18" ht="12.75" customHeight="1">
      <c r="A41" s="6" t="s">
        <v>43</v>
      </c>
      <c s="6"/>
      <c s="39" t="s">
        <v>40</v>
      </c>
      <c s="6"/>
      <c s="27" t="s">
        <v>250</v>
      </c>
      <c s="6"/>
      <c s="6"/>
      <c s="6"/>
      <c s="40">
        <f>0+Q41</f>
      </c>
      <c r="O41">
        <f>0+R41</f>
      </c>
      <c r="Q41">
        <f>0+I42+I46</f>
      </c>
      <c>
        <f>0+O42+O46</f>
      </c>
    </row>
    <row r="42" spans="1:16" ht="12.75">
      <c r="A42" s="25" t="s">
        <v>45</v>
      </c>
      <c s="29" t="s">
        <v>79</v>
      </c>
      <c s="29" t="s">
        <v>502</v>
      </c>
      <c s="25" t="s">
        <v>47</v>
      </c>
      <c s="30" t="s">
        <v>503</v>
      </c>
      <c s="31" t="s">
        <v>192</v>
      </c>
      <c s="32">
        <v>173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504</v>
      </c>
    </row>
    <row r="44" spans="1:5" ht="331.5">
      <c r="A44" s="36" t="s">
        <v>52</v>
      </c>
      <c r="E44" s="37" t="s">
        <v>505</v>
      </c>
    </row>
    <row r="45" spans="1:5" ht="63.75">
      <c r="A45" t="s">
        <v>54</v>
      </c>
      <c r="E45" s="35" t="s">
        <v>466</v>
      </c>
    </row>
    <row r="46" spans="1:16" ht="12.75">
      <c r="A46" s="25" t="s">
        <v>45</v>
      </c>
      <c s="29" t="s">
        <v>40</v>
      </c>
      <c s="29" t="s">
        <v>467</v>
      </c>
      <c s="25" t="s">
        <v>47</v>
      </c>
      <c s="30" t="s">
        <v>468</v>
      </c>
      <c s="31" t="s">
        <v>123</v>
      </c>
      <c s="32">
        <v>40.8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506</v>
      </c>
    </row>
    <row r="48" spans="1:5" ht="25.5">
      <c r="A48" s="36" t="s">
        <v>52</v>
      </c>
      <c r="E48" s="37" t="s">
        <v>507</v>
      </c>
    </row>
    <row r="49" spans="1:5" ht="38.25">
      <c r="A49" t="s">
        <v>54</v>
      </c>
      <c r="E49" s="35" t="s">
        <v>474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0+O9+O22+O71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508</v>
      </c>
      <c s="41">
        <f>0+I9+I22+I71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508</v>
      </c>
      <c s="6"/>
      <c s="18" t="s">
        <v>509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</v>
      </c>
      <c s="19"/>
      <c s="27" t="s">
        <v>140</v>
      </c>
      <c s="19"/>
      <c s="19"/>
      <c s="19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5" t="s">
        <v>45</v>
      </c>
      <c s="29" t="s">
        <v>29</v>
      </c>
      <c s="29" t="s">
        <v>314</v>
      </c>
      <c s="25" t="s">
        <v>47</v>
      </c>
      <c s="30" t="s">
        <v>315</v>
      </c>
      <c s="31" t="s">
        <v>192</v>
      </c>
      <c s="32">
        <v>202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511</v>
      </c>
    </row>
    <row r="12" spans="1:5" ht="25.5">
      <c r="A12" s="36" t="s">
        <v>52</v>
      </c>
      <c r="E12" s="37" t="s">
        <v>512</v>
      </c>
    </row>
    <row r="13" spans="1:5" ht="25.5">
      <c r="A13" t="s">
        <v>54</v>
      </c>
      <c r="E13" s="35" t="s">
        <v>318</v>
      </c>
    </row>
    <row r="14" spans="1:16" ht="12.75">
      <c r="A14" s="25" t="s">
        <v>45</v>
      </c>
      <c s="29" t="s">
        <v>23</v>
      </c>
      <c s="29" t="s">
        <v>513</v>
      </c>
      <c s="25" t="s">
        <v>47</v>
      </c>
      <c s="30" t="s">
        <v>514</v>
      </c>
      <c s="31" t="s">
        <v>123</v>
      </c>
      <c s="32">
        <v>128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50</v>
      </c>
      <c r="E15" s="35" t="s">
        <v>515</v>
      </c>
    </row>
    <row r="16" spans="1:5" ht="38.25">
      <c r="A16" s="36" t="s">
        <v>52</v>
      </c>
      <c r="E16" s="37" t="s">
        <v>516</v>
      </c>
    </row>
    <row r="17" spans="1:5" ht="242.25">
      <c r="A17" t="s">
        <v>54</v>
      </c>
      <c r="E17" s="35" t="s">
        <v>517</v>
      </c>
    </row>
    <row r="18" spans="1:16" ht="12.75">
      <c r="A18" s="25" t="s">
        <v>45</v>
      </c>
      <c s="29" t="s">
        <v>22</v>
      </c>
      <c s="29" t="s">
        <v>245</v>
      </c>
      <c s="25" t="s">
        <v>47</v>
      </c>
      <c s="30" t="s">
        <v>246</v>
      </c>
      <c s="31" t="s">
        <v>153</v>
      </c>
      <c s="32">
        <v>106.5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518</v>
      </c>
    </row>
    <row r="20" spans="1:5" ht="25.5">
      <c r="A20" s="36" t="s">
        <v>52</v>
      </c>
      <c r="E20" s="37" t="s">
        <v>519</v>
      </c>
    </row>
    <row r="21" spans="1:5" ht="38.25">
      <c r="A21" t="s">
        <v>54</v>
      </c>
      <c r="E21" s="35" t="s">
        <v>520</v>
      </c>
    </row>
    <row r="22" spans="1:18" ht="12.75" customHeight="1">
      <c r="A22" s="6" t="s">
        <v>43</v>
      </c>
      <c s="6"/>
      <c s="39" t="s">
        <v>35</v>
      </c>
      <c s="6"/>
      <c s="27" t="s">
        <v>120</v>
      </c>
      <c s="6"/>
      <c s="6"/>
      <c s="6"/>
      <c s="40">
        <f>0+Q22</f>
      </c>
      <c r="O22">
        <f>0+R22</f>
      </c>
      <c r="Q22">
        <f>0+I23+I27+I31+I35+I39+I43+I47+I51+I55+I59+I63+I67</f>
      </c>
      <c>
        <f>0+O23+O27+O31+O35+O39+O43+O47+O51+O55+O59+O63+O67</f>
      </c>
    </row>
    <row r="23" spans="1:16" ht="12.75">
      <c r="A23" s="25" t="s">
        <v>45</v>
      </c>
      <c s="29" t="s">
        <v>33</v>
      </c>
      <c s="29" t="s">
        <v>335</v>
      </c>
      <c s="25" t="s">
        <v>23</v>
      </c>
      <c s="30" t="s">
        <v>336</v>
      </c>
      <c s="31" t="s">
        <v>153</v>
      </c>
      <c s="32">
        <v>1921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521</v>
      </c>
    </row>
    <row r="25" spans="1:5" ht="409.5">
      <c r="A25" s="36" t="s">
        <v>52</v>
      </c>
      <c r="E25" s="37" t="s">
        <v>522</v>
      </c>
    </row>
    <row r="26" spans="1:5" ht="51">
      <c r="A26" t="s">
        <v>54</v>
      </c>
      <c r="E26" s="35" t="s">
        <v>328</v>
      </c>
    </row>
    <row r="27" spans="1:16" ht="12.75">
      <c r="A27" s="25" t="s">
        <v>45</v>
      </c>
      <c s="29" t="s">
        <v>35</v>
      </c>
      <c s="29" t="s">
        <v>523</v>
      </c>
      <c s="25" t="s">
        <v>47</v>
      </c>
      <c s="30" t="s">
        <v>524</v>
      </c>
      <c s="31" t="s">
        <v>153</v>
      </c>
      <c s="32">
        <v>764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525</v>
      </c>
    </row>
    <row r="29" spans="1:5" ht="409.5">
      <c r="A29" s="36" t="s">
        <v>52</v>
      </c>
      <c r="E29" s="37" t="s">
        <v>526</v>
      </c>
    </row>
    <row r="30" spans="1:5" ht="102">
      <c r="A30" t="s">
        <v>54</v>
      </c>
      <c r="E30" s="35" t="s">
        <v>343</v>
      </c>
    </row>
    <row r="31" spans="1:16" ht="12.75">
      <c r="A31" s="25" t="s">
        <v>45</v>
      </c>
      <c s="29" t="s">
        <v>37</v>
      </c>
      <c s="29" t="s">
        <v>339</v>
      </c>
      <c s="25" t="s">
        <v>47</v>
      </c>
      <c s="30" t="s">
        <v>340</v>
      </c>
      <c s="31" t="s">
        <v>153</v>
      </c>
      <c s="32">
        <v>83.5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527</v>
      </c>
    </row>
    <row r="33" spans="1:5" ht="127.5">
      <c r="A33" s="36" t="s">
        <v>52</v>
      </c>
      <c r="E33" s="37" t="s">
        <v>528</v>
      </c>
    </row>
    <row r="34" spans="1:5" ht="102">
      <c r="A34" t="s">
        <v>54</v>
      </c>
      <c r="E34" s="35" t="s">
        <v>343</v>
      </c>
    </row>
    <row r="35" spans="1:16" ht="12.75">
      <c r="A35" s="25" t="s">
        <v>45</v>
      </c>
      <c s="29" t="s">
        <v>74</v>
      </c>
      <c s="29" t="s">
        <v>344</v>
      </c>
      <c s="25" t="s">
        <v>47</v>
      </c>
      <c s="30" t="s">
        <v>345</v>
      </c>
      <c s="31" t="s">
        <v>153</v>
      </c>
      <c s="32">
        <v>885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529</v>
      </c>
    </row>
    <row r="37" spans="1:5" ht="153">
      <c r="A37" s="36" t="s">
        <v>52</v>
      </c>
      <c r="E37" s="37" t="s">
        <v>530</v>
      </c>
    </row>
    <row r="38" spans="1:5" ht="51">
      <c r="A38" t="s">
        <v>54</v>
      </c>
      <c r="E38" s="35" t="s">
        <v>348</v>
      </c>
    </row>
    <row r="39" spans="1:16" ht="12.75">
      <c r="A39" s="25" t="s">
        <v>45</v>
      </c>
      <c s="29" t="s">
        <v>79</v>
      </c>
      <c s="29" t="s">
        <v>349</v>
      </c>
      <c s="25" t="s">
        <v>47</v>
      </c>
      <c s="30" t="s">
        <v>350</v>
      </c>
      <c s="31" t="s">
        <v>153</v>
      </c>
      <c s="32">
        <v>885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531</v>
      </c>
    </row>
    <row r="41" spans="1:5" ht="153">
      <c r="A41" s="36" t="s">
        <v>52</v>
      </c>
      <c r="E41" s="37" t="s">
        <v>530</v>
      </c>
    </row>
    <row r="42" spans="1:5" ht="51">
      <c r="A42" t="s">
        <v>54</v>
      </c>
      <c r="E42" s="35" t="s">
        <v>348</v>
      </c>
    </row>
    <row r="43" spans="1:16" ht="12.75">
      <c r="A43" s="25" t="s">
        <v>45</v>
      </c>
      <c s="29" t="s">
        <v>40</v>
      </c>
      <c s="29" t="s">
        <v>353</v>
      </c>
      <c s="25" t="s">
        <v>47</v>
      </c>
      <c s="30" t="s">
        <v>354</v>
      </c>
      <c s="31" t="s">
        <v>153</v>
      </c>
      <c s="32">
        <v>2630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532</v>
      </c>
    </row>
    <row r="45" spans="1:5" ht="178.5">
      <c r="A45" s="36" t="s">
        <v>52</v>
      </c>
      <c r="E45" s="37" t="s">
        <v>533</v>
      </c>
    </row>
    <row r="46" spans="1:5" ht="51">
      <c r="A46" t="s">
        <v>54</v>
      </c>
      <c r="E46" s="35" t="s">
        <v>348</v>
      </c>
    </row>
    <row r="47" spans="1:16" ht="12.75">
      <c r="A47" s="25" t="s">
        <v>45</v>
      </c>
      <c s="29" t="s">
        <v>42</v>
      </c>
      <c s="29" t="s">
        <v>534</v>
      </c>
      <c s="25" t="s">
        <v>47</v>
      </c>
      <c s="30" t="s">
        <v>535</v>
      </c>
      <c s="31" t="s">
        <v>153</v>
      </c>
      <c s="32">
        <v>764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38.25">
      <c r="A48" s="34" t="s">
        <v>50</v>
      </c>
      <c r="E48" s="35" t="s">
        <v>536</v>
      </c>
    </row>
    <row r="49" spans="1:5" ht="25.5">
      <c r="A49" s="36" t="s">
        <v>52</v>
      </c>
      <c r="E49" s="37" t="s">
        <v>537</v>
      </c>
    </row>
    <row r="50" spans="1:5" ht="51">
      <c r="A50" t="s">
        <v>54</v>
      </c>
      <c r="E50" s="35" t="s">
        <v>538</v>
      </c>
    </row>
    <row r="51" spans="1:16" ht="12.75">
      <c r="A51" s="25" t="s">
        <v>45</v>
      </c>
      <c s="29" t="s">
        <v>90</v>
      </c>
      <c s="29" t="s">
        <v>357</v>
      </c>
      <c s="25" t="s">
        <v>47</v>
      </c>
      <c s="30" t="s">
        <v>358</v>
      </c>
      <c s="31" t="s">
        <v>153</v>
      </c>
      <c s="32">
        <v>100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76.5">
      <c r="A52" s="34" t="s">
        <v>50</v>
      </c>
      <c r="E52" s="35" t="s">
        <v>539</v>
      </c>
    </row>
    <row r="53" spans="1:5" ht="89.25">
      <c r="A53" s="36" t="s">
        <v>52</v>
      </c>
      <c r="E53" s="37" t="s">
        <v>540</v>
      </c>
    </row>
    <row r="54" spans="1:5" ht="51">
      <c r="A54" t="s">
        <v>54</v>
      </c>
      <c r="E54" s="35" t="s">
        <v>361</v>
      </c>
    </row>
    <row r="55" spans="1:16" ht="12.75">
      <c r="A55" s="25" t="s">
        <v>45</v>
      </c>
      <c s="29" t="s">
        <v>93</v>
      </c>
      <c s="29" t="s">
        <v>362</v>
      </c>
      <c s="25" t="s">
        <v>47</v>
      </c>
      <c s="30" t="s">
        <v>363</v>
      </c>
      <c s="31" t="s">
        <v>153</v>
      </c>
      <c s="32">
        <v>1520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541</v>
      </c>
    </row>
    <row r="57" spans="1:5" ht="178.5">
      <c r="A57" s="36" t="s">
        <v>52</v>
      </c>
      <c r="E57" s="37" t="s">
        <v>542</v>
      </c>
    </row>
    <row r="58" spans="1:5" ht="140.25">
      <c r="A58" t="s">
        <v>54</v>
      </c>
      <c r="E58" s="35" t="s">
        <v>366</v>
      </c>
    </row>
    <row r="59" spans="1:16" ht="12.75">
      <c r="A59" s="25" t="s">
        <v>45</v>
      </c>
      <c s="29" t="s">
        <v>101</v>
      </c>
      <c s="29" t="s">
        <v>371</v>
      </c>
      <c s="25" t="s">
        <v>47</v>
      </c>
      <c s="30" t="s">
        <v>372</v>
      </c>
      <c s="31" t="s">
        <v>153</v>
      </c>
      <c s="32">
        <v>1110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543</v>
      </c>
    </row>
    <row r="61" spans="1:5" ht="153">
      <c r="A61" s="36" t="s">
        <v>52</v>
      </c>
      <c r="E61" s="37" t="s">
        <v>544</v>
      </c>
    </row>
    <row r="62" spans="1:5" ht="140.25">
      <c r="A62" t="s">
        <v>54</v>
      </c>
      <c r="E62" s="35" t="s">
        <v>366</v>
      </c>
    </row>
    <row r="63" spans="1:16" ht="12.75">
      <c r="A63" s="25" t="s">
        <v>45</v>
      </c>
      <c s="29" t="s">
        <v>105</v>
      </c>
      <c s="29" t="s">
        <v>379</v>
      </c>
      <c s="25" t="s">
        <v>47</v>
      </c>
      <c s="30" t="s">
        <v>380</v>
      </c>
      <c s="31" t="s">
        <v>153</v>
      </c>
      <c s="32">
        <v>885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545</v>
      </c>
    </row>
    <row r="65" spans="1:5" ht="153">
      <c r="A65" s="36" t="s">
        <v>52</v>
      </c>
      <c r="E65" s="37" t="s">
        <v>530</v>
      </c>
    </row>
    <row r="66" spans="1:5" ht="140.25">
      <c r="A66" t="s">
        <v>54</v>
      </c>
      <c r="E66" s="35" t="s">
        <v>366</v>
      </c>
    </row>
    <row r="67" spans="1:16" ht="12.75">
      <c r="A67" s="25" t="s">
        <v>45</v>
      </c>
      <c s="29" t="s">
        <v>110</v>
      </c>
      <c s="29" t="s">
        <v>383</v>
      </c>
      <c s="25" t="s">
        <v>47</v>
      </c>
      <c s="30" t="s">
        <v>384</v>
      </c>
      <c s="31" t="s">
        <v>153</v>
      </c>
      <c s="32">
        <v>885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546</v>
      </c>
    </row>
    <row r="69" spans="1:5" ht="153">
      <c r="A69" s="36" t="s">
        <v>52</v>
      </c>
      <c r="E69" s="37" t="s">
        <v>530</v>
      </c>
    </row>
    <row r="70" spans="1:5" ht="140.25">
      <c r="A70" t="s">
        <v>54</v>
      </c>
      <c r="E70" s="35" t="s">
        <v>366</v>
      </c>
    </row>
    <row r="71" spans="1:18" ht="12.75" customHeight="1">
      <c r="A71" s="6" t="s">
        <v>43</v>
      </c>
      <c s="6"/>
      <c s="39" t="s">
        <v>40</v>
      </c>
      <c s="6"/>
      <c s="27" t="s">
        <v>250</v>
      </c>
      <c s="6"/>
      <c s="6"/>
      <c s="6"/>
      <c s="40">
        <f>0+Q71</f>
      </c>
      <c r="O71">
        <f>0+R71</f>
      </c>
      <c r="Q71">
        <f>0+I72</f>
      </c>
      <c>
        <f>0+O72</f>
      </c>
    </row>
    <row r="72" spans="1:16" ht="12.75">
      <c r="A72" s="25" t="s">
        <v>45</v>
      </c>
      <c s="29" t="s">
        <v>115</v>
      </c>
      <c s="29" t="s">
        <v>397</v>
      </c>
      <c s="25" t="s">
        <v>47</v>
      </c>
      <c s="30" t="s">
        <v>398</v>
      </c>
      <c s="31" t="s">
        <v>192</v>
      </c>
      <c s="32">
        <v>202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547</v>
      </c>
    </row>
    <row r="74" spans="1:5" ht="153">
      <c r="A74" s="36" t="s">
        <v>52</v>
      </c>
      <c r="E74" s="37" t="s">
        <v>548</v>
      </c>
    </row>
    <row r="75" spans="1:5" ht="38.25">
      <c r="A75" t="s">
        <v>54</v>
      </c>
      <c r="E75" s="35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41">
        <f>0+I9+I18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549</v>
      </c>
      <c s="6"/>
      <c s="18" t="s">
        <v>550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29</v>
      </c>
      <c s="29" t="s">
        <v>134</v>
      </c>
      <c s="25" t="s">
        <v>552</v>
      </c>
      <c s="30" t="s">
        <v>135</v>
      </c>
      <c s="31" t="s">
        <v>136</v>
      </c>
      <c s="32">
        <v>15.96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51">
      <c r="A11" s="34" t="s">
        <v>50</v>
      </c>
      <c r="E11" s="35" t="s">
        <v>168</v>
      </c>
    </row>
    <row r="12" spans="1:5" ht="38.25">
      <c r="A12" s="36" t="s">
        <v>52</v>
      </c>
      <c r="E12" s="37" t="s">
        <v>553</v>
      </c>
    </row>
    <row r="13" spans="1:5" ht="25.5">
      <c r="A13" t="s">
        <v>54</v>
      </c>
      <c r="E13" s="35" t="s">
        <v>139</v>
      </c>
    </row>
    <row r="14" spans="1:16" ht="12.75">
      <c r="A14" s="25" t="s">
        <v>45</v>
      </c>
      <c s="29" t="s">
        <v>23</v>
      </c>
      <c s="29" t="s">
        <v>554</v>
      </c>
      <c s="25" t="s">
        <v>47</v>
      </c>
      <c s="30" t="s">
        <v>555</v>
      </c>
      <c s="31" t="s">
        <v>97</v>
      </c>
      <c s="32">
        <v>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556</v>
      </c>
    </row>
    <row r="16" spans="1:5" ht="12.75">
      <c r="A16" s="36" t="s">
        <v>52</v>
      </c>
      <c r="E16" s="37" t="s">
        <v>53</v>
      </c>
    </row>
    <row r="17" spans="1:5" ht="12.75">
      <c r="A17" t="s">
        <v>54</v>
      </c>
      <c r="E17" s="35" t="s">
        <v>59</v>
      </c>
    </row>
    <row r="18" spans="1:18" ht="12.75" customHeight="1">
      <c r="A18" s="6" t="s">
        <v>43</v>
      </c>
      <c s="6"/>
      <c s="39" t="s">
        <v>40</v>
      </c>
      <c s="6"/>
      <c s="27" t="s">
        <v>250</v>
      </c>
      <c s="6"/>
      <c s="6"/>
      <c s="6"/>
      <c s="40">
        <f>0+Q18</f>
      </c>
      <c r="O18">
        <f>0+R18</f>
      </c>
      <c r="Q18">
        <f>0+I19+I23+I27+I31+I35+I39+I43+I47+I51+I55+I59+I63+I67</f>
      </c>
      <c>
        <f>0+O19+O23+O27+O31+O35+O39+O43+O47+O51+O55+O59+O63+O67</f>
      </c>
    </row>
    <row r="19" spans="1:16" ht="25.5">
      <c r="A19" s="25" t="s">
        <v>45</v>
      </c>
      <c s="29" t="s">
        <v>22</v>
      </c>
      <c s="29" t="s">
        <v>557</v>
      </c>
      <c s="25" t="s">
        <v>47</v>
      </c>
      <c s="30" t="s">
        <v>558</v>
      </c>
      <c s="31" t="s">
        <v>192</v>
      </c>
      <c s="32">
        <v>1102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76.5">
      <c r="A20" s="34" t="s">
        <v>50</v>
      </c>
      <c r="E20" s="35" t="s">
        <v>559</v>
      </c>
    </row>
    <row r="21" spans="1:5" ht="165.75">
      <c r="A21" s="36" t="s">
        <v>52</v>
      </c>
      <c r="E21" s="37" t="s">
        <v>560</v>
      </c>
    </row>
    <row r="22" spans="1:5" ht="127.5">
      <c r="A22" t="s">
        <v>54</v>
      </c>
      <c r="E22" s="35" t="s">
        <v>561</v>
      </c>
    </row>
    <row r="23" spans="1:16" ht="12.75">
      <c r="A23" s="25" t="s">
        <v>45</v>
      </c>
      <c s="29" t="s">
        <v>33</v>
      </c>
      <c s="29" t="s">
        <v>562</v>
      </c>
      <c s="25" t="s">
        <v>47</v>
      </c>
      <c s="30" t="s">
        <v>563</v>
      </c>
      <c s="31" t="s">
        <v>97</v>
      </c>
      <c s="32">
        <v>191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14.75">
      <c r="A24" s="34" t="s">
        <v>50</v>
      </c>
      <c r="E24" s="35" t="s">
        <v>564</v>
      </c>
    </row>
    <row r="25" spans="1:5" ht="229.5">
      <c r="A25" s="36" t="s">
        <v>52</v>
      </c>
      <c r="E25" s="37" t="s">
        <v>565</v>
      </c>
    </row>
    <row r="26" spans="1:5" ht="51">
      <c r="A26" t="s">
        <v>54</v>
      </c>
      <c r="E26" s="35" t="s">
        <v>566</v>
      </c>
    </row>
    <row r="27" spans="1:16" ht="12.75">
      <c r="A27" s="25" t="s">
        <v>45</v>
      </c>
      <c s="29" t="s">
        <v>35</v>
      </c>
      <c s="29" t="s">
        <v>567</v>
      </c>
      <c s="25" t="s">
        <v>47</v>
      </c>
      <c s="30" t="s">
        <v>568</v>
      </c>
      <c s="31" t="s">
        <v>97</v>
      </c>
      <c s="32">
        <v>104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569</v>
      </c>
    </row>
    <row r="29" spans="1:5" ht="76.5">
      <c r="A29" s="36" t="s">
        <v>52</v>
      </c>
      <c r="E29" s="37" t="s">
        <v>570</v>
      </c>
    </row>
    <row r="30" spans="1:5" ht="25.5">
      <c r="A30" t="s">
        <v>54</v>
      </c>
      <c r="E30" s="35" t="s">
        <v>571</v>
      </c>
    </row>
    <row r="31" spans="1:16" ht="25.5">
      <c r="A31" s="25" t="s">
        <v>45</v>
      </c>
      <c s="29" t="s">
        <v>37</v>
      </c>
      <c s="29" t="s">
        <v>572</v>
      </c>
      <c s="25" t="s">
        <v>47</v>
      </c>
      <c s="30" t="s">
        <v>573</v>
      </c>
      <c s="31" t="s">
        <v>97</v>
      </c>
      <c s="32">
        <v>23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574</v>
      </c>
    </row>
    <row r="33" spans="1:5" ht="25.5">
      <c r="A33" s="36" t="s">
        <v>52</v>
      </c>
      <c r="E33" s="37" t="s">
        <v>575</v>
      </c>
    </row>
    <row r="34" spans="1:5" ht="51">
      <c r="A34" t="s">
        <v>54</v>
      </c>
      <c r="E34" s="35" t="s">
        <v>566</v>
      </c>
    </row>
    <row r="35" spans="1:16" ht="12.75">
      <c r="A35" s="25" t="s">
        <v>45</v>
      </c>
      <c s="29" t="s">
        <v>74</v>
      </c>
      <c s="29" t="s">
        <v>576</v>
      </c>
      <c s="25" t="s">
        <v>47</v>
      </c>
      <c s="30" t="s">
        <v>577</v>
      </c>
      <c s="31" t="s">
        <v>97</v>
      </c>
      <c s="32">
        <v>202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578</v>
      </c>
    </row>
    <row r="37" spans="1:5" ht="38.25">
      <c r="A37" s="36" t="s">
        <v>52</v>
      </c>
      <c r="E37" s="37" t="s">
        <v>579</v>
      </c>
    </row>
    <row r="38" spans="1:5" ht="12.75">
      <c r="A38" t="s">
        <v>54</v>
      </c>
      <c r="E38" s="35" t="s">
        <v>580</v>
      </c>
    </row>
    <row r="39" spans="1:16" ht="25.5">
      <c r="A39" s="25" t="s">
        <v>45</v>
      </c>
      <c s="29" t="s">
        <v>79</v>
      </c>
      <c s="29" t="s">
        <v>581</v>
      </c>
      <c s="25" t="s">
        <v>47</v>
      </c>
      <c s="30" t="s">
        <v>582</v>
      </c>
      <c s="31" t="s">
        <v>97</v>
      </c>
      <c s="32">
        <v>53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583</v>
      </c>
    </row>
    <row r="41" spans="1:5" ht="216.75">
      <c r="A41" s="36" t="s">
        <v>52</v>
      </c>
      <c r="E41" s="37" t="s">
        <v>584</v>
      </c>
    </row>
    <row r="42" spans="1:5" ht="25.5">
      <c r="A42" t="s">
        <v>54</v>
      </c>
      <c r="E42" s="35" t="s">
        <v>585</v>
      </c>
    </row>
    <row r="43" spans="1:16" ht="12.75">
      <c r="A43" s="25" t="s">
        <v>45</v>
      </c>
      <c s="29" t="s">
        <v>40</v>
      </c>
      <c s="29" t="s">
        <v>586</v>
      </c>
      <c s="25" t="s">
        <v>47</v>
      </c>
      <c s="30" t="s">
        <v>587</v>
      </c>
      <c s="31" t="s">
        <v>97</v>
      </c>
      <c s="32">
        <v>52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588</v>
      </c>
    </row>
    <row r="45" spans="1:5" ht="25.5">
      <c r="A45" s="36" t="s">
        <v>52</v>
      </c>
      <c r="E45" s="37" t="s">
        <v>589</v>
      </c>
    </row>
    <row r="46" spans="1:5" ht="25.5">
      <c r="A46" t="s">
        <v>54</v>
      </c>
      <c r="E46" s="35" t="s">
        <v>590</v>
      </c>
    </row>
    <row r="47" spans="1:16" ht="12.75">
      <c r="A47" s="25" t="s">
        <v>45</v>
      </c>
      <c s="29" t="s">
        <v>42</v>
      </c>
      <c s="29" t="s">
        <v>591</v>
      </c>
      <c s="25" t="s">
        <v>47</v>
      </c>
      <c s="30" t="s">
        <v>592</v>
      </c>
      <c s="31" t="s">
        <v>97</v>
      </c>
      <c s="32">
        <v>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593</v>
      </c>
    </row>
    <row r="49" spans="1:5" ht="127.5">
      <c r="A49" s="36" t="s">
        <v>52</v>
      </c>
      <c r="E49" s="37" t="s">
        <v>594</v>
      </c>
    </row>
    <row r="50" spans="1:5" ht="25.5">
      <c r="A50" t="s">
        <v>54</v>
      </c>
      <c r="E50" s="35" t="s">
        <v>585</v>
      </c>
    </row>
    <row r="51" spans="1:16" ht="12.75">
      <c r="A51" s="25" t="s">
        <v>45</v>
      </c>
      <c s="29" t="s">
        <v>90</v>
      </c>
      <c s="29" t="s">
        <v>595</v>
      </c>
      <c s="25" t="s">
        <v>47</v>
      </c>
      <c s="30" t="s">
        <v>596</v>
      </c>
      <c s="31" t="s">
        <v>97</v>
      </c>
      <c s="32">
        <v>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588</v>
      </c>
    </row>
    <row r="53" spans="1:5" ht="76.5">
      <c r="A53" s="36" t="s">
        <v>52</v>
      </c>
      <c r="E53" s="37" t="s">
        <v>597</v>
      </c>
    </row>
    <row r="54" spans="1:5" ht="25.5">
      <c r="A54" t="s">
        <v>54</v>
      </c>
      <c r="E54" s="35" t="s">
        <v>590</v>
      </c>
    </row>
    <row r="55" spans="1:16" ht="12.75">
      <c r="A55" s="25" t="s">
        <v>45</v>
      </c>
      <c s="29" t="s">
        <v>93</v>
      </c>
      <c s="29" t="s">
        <v>598</v>
      </c>
      <c s="25" t="s">
        <v>47</v>
      </c>
      <c s="30" t="s">
        <v>599</v>
      </c>
      <c s="31" t="s">
        <v>97</v>
      </c>
      <c s="32">
        <v>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600</v>
      </c>
    </row>
    <row r="57" spans="1:5" ht="12.75">
      <c r="A57" s="36" t="s">
        <v>52</v>
      </c>
      <c r="E57" s="37" t="s">
        <v>601</v>
      </c>
    </row>
    <row r="58" spans="1:5" ht="51">
      <c r="A58" t="s">
        <v>54</v>
      </c>
      <c r="E58" s="35" t="s">
        <v>602</v>
      </c>
    </row>
    <row r="59" spans="1:16" ht="12.75">
      <c r="A59" s="25" t="s">
        <v>45</v>
      </c>
      <c s="29" t="s">
        <v>101</v>
      </c>
      <c s="29" t="s">
        <v>603</v>
      </c>
      <c s="25" t="s">
        <v>47</v>
      </c>
      <c s="30" t="s">
        <v>604</v>
      </c>
      <c s="31" t="s">
        <v>97</v>
      </c>
      <c s="32">
        <v>38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605</v>
      </c>
    </row>
    <row r="61" spans="1:5" ht="25.5">
      <c r="A61" s="36" t="s">
        <v>52</v>
      </c>
      <c r="E61" s="37" t="s">
        <v>606</v>
      </c>
    </row>
    <row r="62" spans="1:5" ht="25.5">
      <c r="A62" t="s">
        <v>54</v>
      </c>
      <c r="E62" s="35" t="s">
        <v>590</v>
      </c>
    </row>
    <row r="63" spans="1:16" ht="25.5">
      <c r="A63" s="25" t="s">
        <v>45</v>
      </c>
      <c s="29" t="s">
        <v>105</v>
      </c>
      <c s="29" t="s">
        <v>607</v>
      </c>
      <c s="25" t="s">
        <v>47</v>
      </c>
      <c s="30" t="s">
        <v>608</v>
      </c>
      <c s="31" t="s">
        <v>97</v>
      </c>
      <c s="32">
        <v>58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63.75">
      <c r="A64" s="34" t="s">
        <v>50</v>
      </c>
      <c r="E64" s="35" t="s">
        <v>609</v>
      </c>
    </row>
    <row r="65" spans="1:5" ht="89.25">
      <c r="A65" s="36" t="s">
        <v>52</v>
      </c>
      <c r="E65" s="37" t="s">
        <v>610</v>
      </c>
    </row>
    <row r="66" spans="1:5" ht="25.5">
      <c r="A66" t="s">
        <v>54</v>
      </c>
      <c r="E66" s="35" t="s">
        <v>611</v>
      </c>
    </row>
    <row r="67" spans="1:16" ht="12.75">
      <c r="A67" s="25" t="s">
        <v>45</v>
      </c>
      <c s="29" t="s">
        <v>110</v>
      </c>
      <c s="29" t="s">
        <v>612</v>
      </c>
      <c s="25" t="s">
        <v>47</v>
      </c>
      <c s="30" t="s">
        <v>613</v>
      </c>
      <c s="31" t="s">
        <v>153</v>
      </c>
      <c s="32">
        <v>3565.11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38.25">
      <c r="A68" s="34" t="s">
        <v>50</v>
      </c>
      <c r="E68" s="35" t="s">
        <v>614</v>
      </c>
    </row>
    <row r="69" spans="1:5" ht="408">
      <c r="A69" s="36" t="s">
        <v>52</v>
      </c>
      <c r="E69" s="37" t="s">
        <v>615</v>
      </c>
    </row>
    <row r="70" spans="1:5" ht="38.25">
      <c r="A70" t="s">
        <v>54</v>
      </c>
      <c r="E70" s="35" t="s">
        <v>616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